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theme/theme1.xml" ContentType="application/vnd.openxmlformats-officedocument.theme+xml"/>
  <Override PartName="/docProps/app.xml" ContentType="application/vnd.openxmlformats-officedocument.extended-properties+xml"/>
  <Override PartName="/docProps/core.xml" ContentType="application/vnd.openxmlformats-package.core-properties+xml"/>
  <Default Extension="bin" ContentType="application/vnd.openxmlformats-officedocument.spreadsheetml.printerSettings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</Types>
</file>

<file path=_rels/.rels><?xml version="1.0" encoding="UTF-8" standalone="yes"?><Relationships xmlns="http://schemas.openxmlformats.org/package/2006/relationships"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4" lowestEdited="4" rupBuild="9302"/>
  <workbookPr/>
  <bookViews>
    <workbookView xWindow="32760" yWindow="32760" windowWidth="16380" windowHeight="8190" activeTab="0"/>
  </bookViews>
  <sheets>
    <sheet name="Лист1" sheetId="1" r:id="rId2"/>
    <sheet name="Лист2" sheetId="2" r:id="rId3"/>
    <sheet name="Лист3" sheetId="3" r:id="rId4"/>
  </sheets>
  <definedNames>
    <definedName name="_xlnm.Print_Area" localSheetId="0">Лист1!$A$1:$DB$36</definedName>
  </definedNames>
  <calcPr fullCalcOnLoad="1"/>
</workbook>
</file>

<file path=xl/calcChain.xml><?xml version="1.0" encoding="utf-8"?>
<calcChain xmlns="http://schemas.openxmlformats.org/spreadsheetml/2006/main">
  <c r="DB36" i="1" l="1"/>
</calcChain>
</file>

<file path=xl/sharedStrings.xml><?xml version="1.0" encoding="utf-8"?>
<sst xmlns="http://schemas.openxmlformats.org/spreadsheetml/2006/main" count="121" uniqueCount="86">
  <si>
    <t xml:space="preserve">                                                                                                                            </t>
  </si>
  <si>
    <t>Остаток</t>
  </si>
  <si>
    <t>М. б-т</t>
  </si>
  <si>
    <t>Субвенции</t>
  </si>
  <si>
    <t>Учебные</t>
  </si>
  <si>
    <t>Возмещение</t>
  </si>
  <si>
    <t>Р/плата</t>
  </si>
  <si>
    <t>Пит.сотр.</t>
  </si>
  <si>
    <t>Пл.услуги</t>
  </si>
  <si>
    <t>Спонсор</t>
  </si>
  <si>
    <t>ИТОГО</t>
  </si>
  <si>
    <t>Иные цели</t>
  </si>
  <si>
    <t>Итого</t>
  </si>
  <si>
    <t>ВСЕГО</t>
  </si>
  <si>
    <t>212/112</t>
  </si>
  <si>
    <t>Содержание</t>
  </si>
  <si>
    <t>Возврат</t>
  </si>
  <si>
    <t>Всего:</t>
  </si>
  <si>
    <t>Дата</t>
  </si>
  <si>
    <t>на</t>
  </si>
  <si>
    <t>м/задание</t>
  </si>
  <si>
    <t>субв.</t>
  </si>
  <si>
    <t>м.б-т</t>
  </si>
  <si>
    <t>ком.услуг</t>
  </si>
  <si>
    <t>21 л/с</t>
  </si>
  <si>
    <t>ПРИХОД</t>
  </si>
  <si>
    <t>Субв.</t>
  </si>
  <si>
    <t>Итого:</t>
  </si>
  <si>
    <t>м. б-т</t>
  </si>
  <si>
    <t>Связь</t>
  </si>
  <si>
    <t>Т-энергия</t>
  </si>
  <si>
    <t>Э/энергия</t>
  </si>
  <si>
    <t>Вода</t>
  </si>
  <si>
    <t>Вывоз</t>
  </si>
  <si>
    <t>Дератиз.</t>
  </si>
  <si>
    <t>Содержан</t>
  </si>
  <si>
    <t>УМВД</t>
  </si>
  <si>
    <t>ЦРБ</t>
  </si>
  <si>
    <t>Н. имущ</t>
  </si>
  <si>
    <t>ГП</t>
  </si>
  <si>
    <t>питание</t>
  </si>
  <si>
    <t>р/платы</t>
  </si>
  <si>
    <t>ИП</t>
  </si>
  <si>
    <t>290/831</t>
  </si>
  <si>
    <t>аренда</t>
  </si>
  <si>
    <t>иные цели</t>
  </si>
  <si>
    <t>РАСХОД</t>
  </si>
  <si>
    <t>на конец м-ца</t>
  </si>
  <si>
    <t>0830</t>
  </si>
  <si>
    <t>мусора</t>
  </si>
  <si>
    <t>охрана</t>
  </si>
  <si>
    <t>М.б-т</t>
  </si>
  <si>
    <t>сокращ.</t>
  </si>
  <si>
    <t>Всего</t>
  </si>
  <si>
    <t>О-ты:</t>
  </si>
  <si>
    <t>Аренда</t>
  </si>
  <si>
    <t>0751</t>
  </si>
  <si>
    <t>223/247</t>
  </si>
  <si>
    <t>суточные</t>
  </si>
  <si>
    <t>Курсы</t>
  </si>
  <si>
    <t>Кривенок</t>
  </si>
  <si>
    <t>Аникина</t>
  </si>
  <si>
    <t>АПС</t>
  </si>
  <si>
    <t>ПЕ</t>
  </si>
  <si>
    <t>промывка</t>
  </si>
  <si>
    <t>оценка</t>
  </si>
  <si>
    <t>труда</t>
  </si>
  <si>
    <t>01.01.26г</t>
  </si>
  <si>
    <t>Зарянко</t>
  </si>
  <si>
    <t xml:space="preserve">Финансирование, кассовые расходы     за   январь  2026г                                ДОУ-6                                                                                                          </t>
  </si>
  <si>
    <t>6.01.</t>
  </si>
  <si>
    <t>13.01.</t>
  </si>
  <si>
    <t>14.01.</t>
  </si>
  <si>
    <t>15.01.</t>
  </si>
  <si>
    <t>16.01.</t>
  </si>
  <si>
    <t>19.01.</t>
  </si>
  <si>
    <t>20.01.</t>
  </si>
  <si>
    <t>21.01.</t>
  </si>
  <si>
    <t>22.01.</t>
  </si>
  <si>
    <t>23.01.</t>
  </si>
  <si>
    <t>26.01.</t>
  </si>
  <si>
    <t>27.03.</t>
  </si>
  <si>
    <t>28.01.</t>
  </si>
  <si>
    <t>Пожертв.</t>
  </si>
  <si>
    <t>Перенос</t>
  </si>
  <si>
    <t>29.01.</t>
  </si>
</sst>
</file>

<file path=xl/styles.xml><?xml version="1.0" encoding="utf-8"?>
<styleSheet xmlns="http://schemas.openxmlformats.org/spreadsheetml/2006/main">
  <numFmts count="10">
    <numFmt numFmtId="5" formatCode="#,##0\ &quot;₽&quot;;\-#,##0\ &quot;₽&quot;"/>
    <numFmt numFmtId="6" formatCode="#,##0\ &quot;₽&quot;;[Red]\-#,##0\ &quot;₽&quot;"/>
    <numFmt numFmtId="7" formatCode="#,##0.00\ &quot;₽&quot;;\-#,##0.00\ &quot;₽&quot;"/>
    <numFmt numFmtId="8" formatCode="#,##0.00\ &quot;₽&quot;;[Red]\-#,##0.00\ &quot;₽&quot;"/>
    <numFmt numFmtId="42" formatCode="_-* #,##0\ &quot;₽&quot;_-;\-* #,##0\ &quot;₽&quot;_-;_-* &quot;-&quot;\ &quot;₽&quot;_-;_-@_-"/>
    <numFmt numFmtId="41" formatCode="_-* #,##0_-;\-* #,##0_-;_-* &quot;-&quot;_-;_-@_-"/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\ _₽_-;\-* #,##0\ _₽_-;_-* &quot;-&quot;\ _₽_-;_-@_-"/>
    <numFmt numFmtId="165" formatCode="_-* #,##0.00\ _₽_-;\-* #,##0.00\ _₽_-;_-* &quot;-&quot;??\ _₽_-;_-@_-"/>
  </numFmts>
  <fonts count="44">
    <font>
      <sz val="10"/>
      <name val="Arial Cyr"/>
      <family val="2"/>
    </font>
    <font>
      <sz val="10"/>
      <color theme="1"/>
      <name val="Arial"/>
      <family val="2"/>
    </font>
    <font>
      <sz val="10"/>
      <name val="Arial"/>
      <family val="0"/>
    </font>
    <font>
      <b/>
      <sz val="10"/>
      <name val="Times New Roman"/>
      <family val="1"/>
    </font>
    <font>
      <b/>
      <sz val="10"/>
      <name val="Arial Cyr"/>
      <family val="2"/>
    </font>
    <font>
      <b/>
      <sz val="8"/>
      <name val="Arial Cyr"/>
      <family val="2"/>
    </font>
    <font>
      <b/>
      <sz val="11"/>
      <name val="Times New Roman"/>
      <family val="1"/>
    </font>
    <font>
      <sz val="8"/>
      <name val="Arial Cyr"/>
      <family val="2"/>
    </font>
    <font>
      <sz val="10"/>
      <name val="Times New Roman"/>
      <family val="1"/>
    </font>
    <font>
      <b/>
      <sz val="14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b/>
      <sz val="11"/>
      <color indexed="63"/>
      <name val="Calibri"/>
      <family val="2"/>
    </font>
    <font>
      <b/>
      <sz val="11"/>
      <color indexed="52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1"/>
      <color indexed="8"/>
      <name val="Calibri"/>
      <family val="2"/>
    </font>
    <font>
      <b/>
      <sz val="11"/>
      <color indexed="9"/>
      <name val="Calibri"/>
      <family val="2"/>
    </font>
    <font>
      <b/>
      <sz val="18"/>
      <color indexed="56"/>
      <name val="Cambria"/>
      <family val="2"/>
    </font>
    <font>
      <sz val="11"/>
      <color indexed="60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52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</font>
    <font>
      <sz val="11"/>
      <color rgb="FF00610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799979984760284"/>
        <bgColor indexed="64"/>
      </patternFill>
    </fill>
    <fill>
      <patternFill patternType="solid">
        <fgColor theme="5" tint="0.799979984760284"/>
        <bgColor indexed="64"/>
      </patternFill>
    </fill>
    <fill>
      <patternFill patternType="solid">
        <fgColor theme="6" tint="0.799979984760284"/>
        <bgColor indexed="64"/>
      </patternFill>
    </fill>
    <fill>
      <patternFill patternType="solid">
        <fgColor theme="7" tint="0.799979984760284"/>
        <bgColor indexed="64"/>
      </patternFill>
    </fill>
    <fill>
      <patternFill patternType="solid">
        <fgColor theme="8" tint="0.799979984760284"/>
        <bgColor indexed="64"/>
      </patternFill>
    </fill>
    <fill>
      <patternFill patternType="solid">
        <fgColor theme="9" tint="0.799979984760284"/>
        <bgColor indexed="64"/>
      </patternFill>
    </fill>
    <fill>
      <patternFill patternType="solid">
        <fgColor theme="4" tint="0.599990010261536"/>
        <bgColor indexed="64"/>
      </patternFill>
    </fill>
    <fill>
      <patternFill patternType="solid">
        <fgColor theme="5" tint="0.599990010261536"/>
        <bgColor indexed="64"/>
      </patternFill>
    </fill>
    <fill>
      <patternFill patternType="solid">
        <fgColor theme="6" tint="0.599990010261536"/>
        <bgColor indexed="64"/>
      </patternFill>
    </fill>
    <fill>
      <patternFill patternType="solid">
        <fgColor theme="7" tint="0.599990010261536"/>
        <bgColor indexed="64"/>
      </patternFill>
    </fill>
    <fill>
      <patternFill patternType="solid">
        <fgColor theme="8" tint="0.599990010261536"/>
        <bgColor indexed="64"/>
      </patternFill>
    </fill>
    <fill>
      <patternFill patternType="solid">
        <fgColor theme="9" tint="0.599990010261536"/>
        <bgColor indexed="64"/>
      </patternFill>
    </fill>
    <fill>
      <patternFill patternType="solid">
        <fgColor theme="4" tint="0.399980008602142"/>
        <bgColor indexed="64"/>
      </patternFill>
    </fill>
    <fill>
      <patternFill patternType="solid">
        <fgColor theme="5" tint="0.399980008602142"/>
        <bgColor indexed="64"/>
      </patternFill>
    </fill>
    <fill>
      <patternFill patternType="solid">
        <fgColor theme="6" tint="0.399980008602142"/>
        <bgColor indexed="64"/>
      </patternFill>
    </fill>
    <fill>
      <patternFill patternType="solid">
        <fgColor theme="7" tint="0.399980008602142"/>
        <bgColor indexed="64"/>
      </patternFill>
    </fill>
    <fill>
      <patternFill patternType="solid">
        <fgColor theme="8" tint="0.399980008602142"/>
        <bgColor indexed="64"/>
      </patternFill>
    </fill>
    <fill>
      <patternFill patternType="solid">
        <fgColor theme="9" tint="0.3999800086021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9"/>
        <bgColor indexed="64"/>
      </patternFill>
    </fill>
  </fills>
  <borders count="70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</border>
    <border>
      <left>
        <color indexed="0"/>
      </left>
      <right>
        <color indexed="0"/>
      </right>
      <top>
        <color indexed="0"/>
      </top>
      <bottom style="thick">
        <color theme="4"/>
      </bottom>
    </border>
    <border>
      <left>
        <color indexed="0"/>
      </left>
      <right>
        <color indexed="0"/>
      </right>
      <top>
        <color indexed="0"/>
      </top>
      <bottom style="thick">
        <color theme="4" tint="0.499980002641678"/>
      </bottom>
    </border>
    <border>
      <left>
        <color indexed="0"/>
      </left>
      <right>
        <color indexed="0"/>
      </right>
      <top>
        <color indexed="0"/>
      </top>
      <bottom style="medium">
        <color theme="4" tint="0.399980008602142"/>
      </bottom>
    </border>
    <border>
      <left>
        <color indexed="0"/>
      </left>
      <right>
        <color indexed="0"/>
      </right>
      <top style="thin">
        <color theme="4"/>
      </top>
      <bottom style="double">
        <color theme="4"/>
      </bottom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</border>
    <border>
      <left>
        <color indexed="0"/>
      </left>
      <right>
        <color indexed="0"/>
      </right>
      <top>
        <color indexed="0"/>
      </top>
      <bottom style="double">
        <color rgb="FFFF8001"/>
      </bottom>
    </border>
    <border>
      <left style="thin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>
        <color indexed="0"/>
      </right>
      <top style="medium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 style="thin">
        <color indexed="8"/>
      </bottom>
    </border>
    <border>
      <left>
        <color indexed="0"/>
      </left>
      <right>
        <color indexed="0"/>
      </right>
      <top style="medium">
        <color indexed="8"/>
      </top>
      <bottom style="medium">
        <color indexed="8"/>
      </bottom>
    </border>
    <border>
      <left>
        <color indexed="0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>
        <color indexed="0"/>
      </right>
      <top>
        <color indexed="0"/>
      </top>
      <bottom>
        <color indexed="0"/>
      </bottom>
    </border>
    <border>
      <left style="medium">
        <color indexed="8"/>
      </left>
      <right style="medium">
        <color indexed="8"/>
      </right>
      <top>
        <color indexed="0"/>
      </top>
      <bottom>
        <color indexed="0"/>
      </bottom>
    </border>
    <border>
      <left>
        <color indexed="0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medium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>
        <color indexed="0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thin">
        <color indexed="8"/>
      </left>
      <right style="thin">
        <color indexed="8"/>
      </right>
      <top style="thin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>
        <color indexed="0"/>
      </top>
      <bottom>
        <color indexed="0"/>
      </bottom>
    </border>
    <border>
      <left style="thin">
        <color indexed="8"/>
      </left>
      <right style="thin">
        <color indexed="8"/>
      </right>
      <top>
        <color indexed="0"/>
      </top>
      <bottom>
        <color indexed="0"/>
      </bottom>
    </border>
    <border>
      <left>
        <color indexed="0"/>
      </left>
      <right style="thin">
        <color indexed="8"/>
      </right>
      <top>
        <color indexed="0"/>
      </top>
      <bottom style="medium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>
        <color indexed="0"/>
      </bottom>
    </border>
    <border>
      <left>
        <color indexed="0"/>
      </left>
      <right style="medium">
        <color indexed="8"/>
      </right>
      <top>
        <color indexed="0"/>
      </top>
      <bottom>
        <color indexed="0"/>
      </bottom>
    </border>
    <border>
      <left style="medium">
        <color indexed="8"/>
      </left>
      <right>
        <color indexed="0"/>
      </right>
      <top>
        <color indexed="0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 style="medium">
        <color indexed="8"/>
      </right>
      <top>
        <color indexed="0"/>
      </top>
      <bottom style="medium">
        <color indexed="8"/>
      </bottom>
    </border>
    <border>
      <left style="thin">
        <color indexed="8"/>
      </left>
      <right>
        <color indexed="0"/>
      </right>
      <top>
        <color indexed="0"/>
      </top>
      <bottom style="medium">
        <color indexed="8"/>
      </bottom>
    </border>
    <border>
      <left>
        <color indexed="0"/>
      </left>
      <right style="medium">
        <color indexed="8"/>
      </right>
      <top>
        <color indexed="0"/>
      </top>
      <bottom style="medium">
        <color indexed="8"/>
      </bottom>
    </border>
    <border>
      <left style="medium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medium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>
        <color indexed="0"/>
      </right>
      <top>
        <color indexed="0"/>
      </top>
      <bottom style="thin">
        <color indexed="8"/>
      </bottom>
    </border>
    <border>
      <left>
        <color indexed="0"/>
      </left>
      <right>
        <color indexed="0"/>
      </right>
      <top>
        <color indexed="0"/>
      </top>
      <bottom style="thin">
        <color indexed="8"/>
      </bottom>
    </border>
    <border>
      <left style="thin">
        <color indexed="8"/>
      </left>
      <right>
        <color indexed="0"/>
      </right>
      <top>
        <color indexed="0"/>
      </top>
      <bottom style="thin">
        <color indexed="8"/>
      </bottom>
    </border>
    <border>
      <left style="medium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>
        <color indexed="0"/>
      </left>
      <right style="thin">
        <color indexed="8"/>
      </right>
      <top>
        <color indexed="0"/>
      </top>
      <bottom style="thin">
        <color indexed="8"/>
      </bottom>
    </border>
    <border>
      <left style="thin">
        <color indexed="8"/>
      </left>
      <right style="thin">
        <color indexed="8"/>
      </right>
      <top>
        <color indexed="0"/>
      </top>
      <bottom style="thin">
        <color indexed="8"/>
      </bottom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>
        <color indexed="0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>
        <color indexed="0"/>
      </right>
      <top style="thin">
        <color indexed="8"/>
      </top>
      <bottom style="thin">
        <color indexed="8"/>
      </bottom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thin">
        <color indexed="8"/>
      </top>
      <bottom style="thin">
        <color indexed="8"/>
      </bottom>
    </border>
    <border>
      <left>
        <color indexed="0"/>
      </left>
      <right style="thin">
        <color indexed="8"/>
      </right>
      <top style="medium">
        <color indexed="8"/>
      </top>
      <bottom>
        <color indexed="0"/>
      </bottom>
    </border>
    <border>
      <left style="medium">
        <color indexed="8"/>
      </left>
      <right style="thin">
        <color indexed="8"/>
      </right>
      <top style="medium">
        <color indexed="8"/>
      </top>
      <bottom>
        <color indexed="0"/>
      </bottom>
    </border>
    <border>
      <left style="thin">
        <color indexed="8"/>
      </left>
      <right>
        <color indexed="0"/>
      </right>
      <top style="medium">
        <color indexed="8"/>
      </top>
      <bottom>
        <color indexed="0"/>
      </bottom>
    </border>
    <border>
      <left>
        <color indexed="0"/>
      </left>
      <right style="thin">
        <color indexed="8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</border>
    <border>
      <left style="thin">
        <color indexed="8"/>
      </left>
      <right>
        <color indexed="0"/>
      </right>
      <top style="medium">
        <color indexed="8"/>
      </top>
      <bottom style="medium">
        <color indexed="8"/>
      </bottom>
    </border>
    <border>
      <left style="medium">
        <color auto="1"/>
      </left>
      <right style="medium">
        <color auto="1"/>
      </right>
      <top style="medium">
        <color auto="1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>
        <color indexed="0"/>
      </bottom>
    </border>
    <border>
      <left style="medium">
        <color auto="1"/>
      </left>
      <right style="medium">
        <color auto="1"/>
      </right>
      <top>
        <color indexed="0"/>
      </top>
      <bottom style="medium">
        <color indexed="8"/>
      </bottom>
    </border>
    <border>
      <left style="medium">
        <color auto="1"/>
      </left>
      <right style="medium">
        <color auto="1"/>
      </right>
      <top style="medium">
        <color indexed="8"/>
      </top>
      <bottom style="medium">
        <color indexed="8"/>
      </bottom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</border>
  </borders>
  <cellStyleXfs count="61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2" fillId="0" borderId="0" applyFill="0" applyBorder="0" applyAlignment="0" applyProtection="0"/>
    <xf numFmtId="44" fontId="2" fillId="0" borderId="0" applyFill="0" applyBorder="0" applyAlignment="0" applyProtection="0"/>
    <xf numFmtId="42" fontId="2" fillId="0" borderId="0" applyFill="0" applyBorder="0" applyAlignment="0" applyProtection="0"/>
    <xf numFmtId="165" fontId="2" fillId="0" borderId="0" applyFill="0" applyBorder="0" applyAlignment="0" applyProtection="0"/>
    <xf numFmtId="164" fontId="2" fillId="0" borderId="0" applyFill="0" applyBorder="0" applyAlignment="0" applyProtection="0"/>
    <xf numFmtId="0" fontId="43" fillId="2" borderId="0" applyNumberFormat="0" applyBorder="0" applyAlignment="0" applyProtection="0"/>
    <xf numFmtId="0" fontId="43" fillId="3" borderId="0" applyNumberFormat="0" applyBorder="0" applyAlignment="0" applyProtection="0"/>
    <xf numFmtId="0" fontId="43" fillId="4" borderId="0" applyNumberFormat="0" applyBorder="0" applyAlignment="0" applyProtection="0"/>
    <xf numFmtId="0" fontId="43" fillId="5" borderId="0" applyNumberFormat="0" applyBorder="0" applyAlignment="0" applyProtection="0"/>
    <xf numFmtId="0" fontId="43" fillId="6" borderId="0" applyNumberFormat="0" applyBorder="0" applyAlignment="0" applyProtection="0"/>
    <xf numFmtId="0" fontId="43" fillId="7" borderId="0" applyNumberFormat="0" applyBorder="0" applyAlignment="0" applyProtection="0"/>
    <xf numFmtId="0" fontId="43" fillId="8" borderId="0" applyNumberFormat="0" applyBorder="0" applyAlignment="0" applyProtection="0"/>
    <xf numFmtId="0" fontId="43" fillId="9" borderId="0" applyNumberFormat="0" applyBorder="0" applyAlignment="0" applyProtection="0"/>
    <xf numFmtId="0" fontId="43" fillId="10" borderId="0" applyNumberFormat="0" applyBorder="0" applyAlignment="0" applyProtection="0"/>
    <xf numFmtId="0" fontId="43" fillId="11" borderId="0" applyNumberFormat="0" applyBorder="0" applyAlignment="0" applyProtection="0"/>
    <xf numFmtId="0" fontId="43" fillId="12" borderId="0" applyNumberFormat="0" applyBorder="0" applyAlignment="0" applyProtection="0"/>
    <xf numFmtId="0" fontId="43" fillId="13" borderId="0" applyNumberFormat="0" applyBorder="0" applyAlignment="0" applyProtection="0"/>
    <xf numFmtId="0" fontId="42" fillId="14" borderId="0" applyNumberFormat="0" applyBorder="0" applyAlignment="0" applyProtection="0"/>
    <xf numFmtId="0" fontId="42" fillId="15" borderId="0" applyNumberFormat="0" applyBorder="0" applyAlignment="0" applyProtection="0"/>
    <xf numFmtId="0" fontId="42" fillId="16" borderId="0" applyNumberFormat="0" applyBorder="0" applyAlignment="0" applyProtection="0"/>
    <xf numFmtId="0" fontId="42" fillId="17" borderId="0" applyNumberFormat="0" applyBorder="0" applyAlignment="0" applyProtection="0"/>
    <xf numFmtId="0" fontId="42" fillId="18" borderId="0" applyNumberFormat="0" applyBorder="0" applyAlignment="0" applyProtection="0"/>
    <xf numFmtId="0" fontId="42" fillId="19" borderId="0" applyNumberFormat="0" applyBorder="0" applyAlignment="0" applyProtection="0"/>
    <xf numFmtId="0" fontId="42" fillId="20" borderId="0" applyNumberFormat="0" applyBorder="0" applyAlignment="0" applyProtection="0"/>
    <xf numFmtId="0" fontId="42" fillId="21" borderId="0" applyNumberFormat="0" applyBorder="0" applyAlignment="0" applyProtection="0"/>
    <xf numFmtId="0" fontId="42" fillId="22" borderId="0" applyNumberFormat="0" applyBorder="0" applyAlignment="0" applyProtection="0"/>
    <xf numFmtId="0" fontId="42" fillId="23" borderId="0" applyNumberFormat="0" applyBorder="0" applyAlignment="0" applyProtection="0"/>
    <xf numFmtId="0" fontId="42" fillId="24" borderId="0" applyNumberFormat="0" applyBorder="0" applyAlignment="0" applyProtection="0"/>
    <xf numFmtId="0" fontId="42" fillId="25" borderId="0" applyNumberFormat="0" applyBorder="0" applyAlignment="0" applyProtection="0"/>
    <xf numFmtId="0" fontId="41" fillId="26" borderId="1" applyNumberFormat="0" applyAlignment="0" applyProtection="0"/>
    <xf numFmtId="0" fontId="40" fillId="27" borderId="2" applyNumberFormat="0" applyAlignment="0" applyProtection="0"/>
    <xf numFmtId="0" fontId="39" fillId="27" borderId="1" applyNumberFormat="0" applyAlignment="0" applyProtection="0"/>
    <xf numFmtId="0" fontId="38" fillId="0" borderId="3" applyNumberFormat="0" applyFill="0" applyAlignment="0" applyProtection="0"/>
    <xf numFmtId="0" fontId="37" fillId="0" borderId="4" applyNumberFormat="0" applyFill="0" applyAlignment="0" applyProtection="0"/>
    <xf numFmtId="0" fontId="36" fillId="0" borderId="5" applyNumberFormat="0" applyFill="0" applyAlignment="0" applyProtection="0"/>
    <xf numFmtId="0" fontId="36" fillId="0" borderId="0" applyNumberFormat="0" applyFill="0" applyBorder="0" applyAlignment="0" applyProtection="0"/>
    <xf numFmtId="0" fontId="35" fillId="0" borderId="6" applyNumberFormat="0" applyFill="0" applyAlignment="0" applyProtection="0"/>
    <xf numFmtId="0" fontId="34" fillId="28" borderId="7" applyNumberFormat="0" applyAlignment="0" applyProtection="0"/>
    <xf numFmtId="0" fontId="33" fillId="0" borderId="0" applyNumberFormat="0" applyFill="0" applyBorder="0" applyAlignment="0" applyProtection="0"/>
    <xf numFmtId="0" fontId="32" fillId="29" borderId="0" applyNumberFormat="0" applyBorder="0" applyAlignment="0" applyProtection="0"/>
    <xf numFmtId="0" fontId="31" fillId="30" borderId="0" applyNumberFormat="0" applyBorder="0" applyAlignment="0" applyProtection="0"/>
    <xf numFmtId="0" fontId="30" fillId="0" borderId="0" applyNumberFormat="0" applyFill="0" applyBorder="0" applyAlignment="0" applyProtection="0"/>
    <xf numFmtId="0" fontId="0" fillId="31" borderId="8" applyNumberFormat="0" applyFont="0" applyAlignment="0" applyProtection="0"/>
    <xf numFmtId="0" fontId="29" fillId="0" borderId="9" applyNumberFormat="0" applyFill="0" applyAlignment="0" applyProtection="0"/>
    <xf numFmtId="0" fontId="28" fillId="0" borderId="0" applyNumberFormat="0" applyFill="0" applyBorder="0" applyAlignment="0" applyProtection="0"/>
    <xf numFmtId="0" fontId="27" fillId="32" borderId="0" applyNumberFormat="0" applyBorder="0" applyAlignment="0" applyProtection="0"/>
  </cellStyleXfs>
  <cellXfs count="167">
    <xf numFmtId="0" fontId="0" fillId="0" borderId="0" xfId="0" applyAlignment="1">
      <alignment/>
    </xf>
    <xf numFmtId="0" fontId="3" fillId="0" borderId="0" xfId="0" applyFont="1" applyBorder="1" applyAlignment="1">
      <alignment/>
    </xf>
    <xf numFmtId="0" fontId="4" fillId="0" borderId="0" xfId="0" applyFont="1" applyAlignment="1">
      <alignment/>
    </xf>
    <xf numFmtId="0" fontId="5" fillId="0" borderId="0" xfId="0" applyFont="1" applyAlignment="1">
      <alignment horizontal="left"/>
    </xf>
    <xf numFmtId="0" fontId="0" fillId="0" borderId="0" xfId="0" applyBorder="1" applyAlignment="1">
      <alignment/>
    </xf>
    <xf numFmtId="0" fontId="4" fillId="0" borderId="0" xfId="0" applyFont="1" applyAlignment="1">
      <alignment horizontal="right"/>
    </xf>
    <xf numFmtId="0" fontId="4" fillId="0" borderId="0" xfId="0" applyFont="1" applyBorder="1" applyAlignment="1">
      <alignment horizontal="left"/>
    </xf>
    <xf numFmtId="0" fontId="5" fillId="0" borderId="10" xfId="0" applyFont="1" applyBorder="1" applyAlignment="1">
      <alignment horizontal="left"/>
    </xf>
    <xf numFmtId="0" fontId="0" fillId="0" borderId="0" xfId="0" applyFont="1" applyBorder="1" applyAlignment="1">
      <alignment horizontal="right"/>
    </xf>
    <xf numFmtId="0" fontId="5" fillId="0" borderId="0" xfId="0" applyFont="1" applyBorder="1" applyAlignment="1">
      <alignment horizontal="left"/>
    </xf>
    <xf numFmtId="0" fontId="0" fillId="0" borderId="0" xfId="0" applyBorder="1" applyAlignment="1">
      <alignment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14" xfId="0" applyFont="1" applyBorder="1" applyAlignment="1">
      <alignment horizontal="center"/>
    </xf>
    <xf numFmtId="0" fontId="6" fillId="0" borderId="12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5" fillId="0" borderId="19" xfId="0" applyFont="1" applyBorder="1" applyAlignment="1">
      <alignment horizontal="center"/>
    </xf>
    <xf numFmtId="10" fontId="5" fillId="0" borderId="19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8" fillId="0" borderId="22" xfId="0" applyFont="1" applyBorder="1" applyAlignment="1">
      <alignment horizontal="center"/>
    </xf>
    <xf numFmtId="0" fontId="8" fillId="0" borderId="2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3" fillId="0" borderId="23" xfId="0" applyFont="1" applyBorder="1" applyAlignment="1">
      <alignment horizontal="center"/>
    </xf>
    <xf numFmtId="0" fontId="3" fillId="0" borderId="25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3" fillId="0" borderId="27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8" fillId="0" borderId="28" xfId="0" applyFont="1" applyBorder="1" applyAlignment="1">
      <alignment horizontal="center"/>
    </xf>
    <xf numFmtId="0" fontId="8" fillId="0" borderId="29" xfId="0" applyFont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27" xfId="0" applyFont="1" applyBorder="1" applyAlignment="1">
      <alignment horizontal="center"/>
    </xf>
    <xf numFmtId="0" fontId="3" fillId="0" borderId="26" xfId="0" applyFont="1" applyBorder="1" applyAlignment="1">
      <alignment horizontal="center"/>
    </xf>
    <xf numFmtId="9" fontId="8" fillId="0" borderId="30" xfId="0" applyNumberFormat="1" applyFont="1" applyBorder="1" applyAlignment="1">
      <alignment horizontal="center"/>
    </xf>
    <xf numFmtId="9" fontId="3" fillId="0" borderId="30" xfId="0" applyNumberFormat="1" applyFont="1" applyBorder="1" applyAlignment="1">
      <alignment horizontal="center"/>
    </xf>
    <xf numFmtId="9" fontId="8" fillId="0" borderId="31" xfId="0" applyNumberFormat="1" applyFont="1" applyBorder="1" applyAlignment="1">
      <alignment horizontal="center"/>
    </xf>
    <xf numFmtId="10" fontId="8" fillId="0" borderId="32" xfId="0" applyNumberFormat="1" applyFont="1" applyBorder="1" applyAlignment="1">
      <alignment horizontal="center"/>
    </xf>
    <xf numFmtId="9" fontId="8" fillId="0" borderId="32" xfId="0" applyNumberFormat="1" applyFont="1" applyBorder="1" applyAlignment="1">
      <alignment horizontal="center"/>
    </xf>
    <xf numFmtId="10" fontId="8" fillId="0" borderId="10" xfId="0" applyNumberFormat="1" applyFont="1" applyBorder="1" applyAlignment="1">
      <alignment horizontal="center"/>
    </xf>
    <xf numFmtId="10" fontId="3" fillId="0" borderId="26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0" fontId="8" fillId="0" borderId="33" xfId="0" applyFont="1" applyBorder="1" applyAlignment="1">
      <alignment horizontal="center"/>
    </xf>
    <xf numFmtId="10" fontId="3" fillId="0" borderId="34" xfId="0" applyNumberFormat="1" applyFont="1" applyBorder="1" applyAlignment="1">
      <alignment horizontal="center"/>
    </xf>
    <xf numFmtId="10" fontId="8" fillId="0" borderId="31" xfId="0" applyNumberFormat="1" applyFont="1" applyBorder="1" applyAlignment="1">
      <alignment horizontal="center"/>
    </xf>
    <xf numFmtId="0" fontId="8" fillId="0" borderId="10" xfId="0" applyFont="1" applyBorder="1" applyAlignment="1">
      <alignment horizontal="center"/>
    </xf>
    <xf numFmtId="0" fontId="8" fillId="0" borderId="34" xfId="0" applyFont="1" applyBorder="1" applyAlignment="1">
      <alignment horizontal="center"/>
    </xf>
    <xf numFmtId="0" fontId="3" fillId="0" borderId="35" xfId="0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0" fontId="8" fillId="0" borderId="0" xfId="0" applyFont="1" applyFill="1" applyBorder="1" applyAlignment="1">
      <alignment horizontal="right"/>
    </xf>
    <xf numFmtId="0" fontId="0" fillId="0" borderId="0" xfId="0" applyFill="1" applyBorder="1" applyAlignment="1">
      <alignment/>
    </xf>
    <xf numFmtId="0" fontId="3" fillId="0" borderId="36" xfId="0" applyFont="1" applyBorder="1" applyAlignment="1">
      <alignment horizontal="center"/>
    </xf>
    <xf numFmtId="0" fontId="3" fillId="0" borderId="37" xfId="0" applyFont="1" applyBorder="1" applyAlignment="1">
      <alignment horizontal="center"/>
    </xf>
    <xf numFmtId="0" fontId="3" fillId="0" borderId="24" xfId="0" applyFont="1" applyBorder="1" applyAlignment="1">
      <alignment horizontal="center"/>
    </xf>
    <xf numFmtId="49" fontId="8" fillId="0" borderId="24" xfId="0" applyNumberFormat="1" applyFont="1" applyBorder="1" applyAlignment="1">
      <alignment horizontal="center"/>
    </xf>
    <xf numFmtId="0" fontId="3" fillId="0" borderId="33" xfId="0" applyFont="1" applyBorder="1" applyAlignment="1">
      <alignment horizontal="center"/>
    </xf>
    <xf numFmtId="9" fontId="8" fillId="0" borderId="0" xfId="0" applyNumberFormat="1" applyFont="1" applyBorder="1" applyAlignment="1">
      <alignment horizontal="center"/>
    </xf>
    <xf numFmtId="0" fontId="3" fillId="0" borderId="38" xfId="0" applyFont="1" applyBorder="1" applyAlignment="1">
      <alignment horizontal="center"/>
    </xf>
    <xf numFmtId="0" fontId="3" fillId="0" borderId="39" xfId="0" applyFont="1" applyBorder="1" applyAlignment="1">
      <alignment horizontal="center"/>
    </xf>
    <xf numFmtId="0" fontId="3" fillId="0" borderId="40" xfId="0" applyFont="1" applyBorder="1" applyAlignment="1">
      <alignment horizontal="center"/>
    </xf>
    <xf numFmtId="0" fontId="3" fillId="0" borderId="41" xfId="0" applyFont="1" applyBorder="1" applyAlignment="1">
      <alignment horizontal="center"/>
    </xf>
    <xf numFmtId="0" fontId="8" fillId="0" borderId="39" xfId="0" applyFont="1" applyBorder="1" applyAlignment="1">
      <alignment horizontal="center"/>
    </xf>
    <xf numFmtId="0" fontId="8" fillId="0" borderId="38" xfId="0" applyFont="1" applyBorder="1" applyAlignment="1">
      <alignment horizontal="center"/>
    </xf>
    <xf numFmtId="0" fontId="8" fillId="0" borderId="41" xfId="0" applyFont="1" applyBorder="1" applyAlignment="1">
      <alignment horizontal="center"/>
    </xf>
    <xf numFmtId="0" fontId="8" fillId="0" borderId="36" xfId="0" applyFont="1" applyBorder="1" applyAlignment="1">
      <alignment horizontal="center"/>
    </xf>
    <xf numFmtId="0" fontId="8" fillId="0" borderId="37" xfId="0" applyFont="1" applyBorder="1" applyAlignment="1">
      <alignment horizontal="center"/>
    </xf>
    <xf numFmtId="49" fontId="8" fillId="0" borderId="42" xfId="0" applyNumberFormat="1" applyFont="1" applyBorder="1" applyAlignment="1">
      <alignment horizontal="center"/>
    </xf>
    <xf numFmtId="49" fontId="8" fillId="0" borderId="37" xfId="0" applyNumberFormat="1" applyFont="1" applyBorder="1" applyAlignment="1">
      <alignment horizontal="center"/>
    </xf>
    <xf numFmtId="0" fontId="0" fillId="0" borderId="0" xfId="0" applyFont="1" applyBorder="1" applyAlignment="1">
      <alignment/>
    </xf>
    <xf numFmtId="0" fontId="8" fillId="0" borderId="43" xfId="0" applyFont="1" applyBorder="1" applyAlignment="1">
      <alignment horizontal="center"/>
    </xf>
    <xf numFmtId="4" fontId="3" fillId="0" borderId="44" xfId="0" applyNumberFormat="1" applyFont="1" applyBorder="1" applyAlignment="1">
      <alignment horizontal="center"/>
    </xf>
    <xf numFmtId="4" fontId="8" fillId="0" borderId="43" xfId="0" applyNumberFormat="1" applyFont="1" applyBorder="1" applyAlignment="1">
      <alignment horizontal="center"/>
    </xf>
    <xf numFmtId="4" fontId="8" fillId="0" borderId="20" xfId="0" applyNumberFormat="1" applyFont="1" applyBorder="1" applyAlignment="1">
      <alignment horizontal="center"/>
    </xf>
    <xf numFmtId="4" fontId="8" fillId="0" borderId="44" xfId="0" applyNumberFormat="1" applyFont="1" applyBorder="1" applyAlignment="1">
      <alignment horizontal="center"/>
    </xf>
    <xf numFmtId="4" fontId="8" fillId="0" borderId="21" xfId="0" applyNumberFormat="1" applyFont="1" applyBorder="1" applyAlignment="1">
      <alignment horizontal="center"/>
    </xf>
    <xf numFmtId="4" fontId="8" fillId="0" borderId="45" xfId="0" applyNumberFormat="1" applyFont="1" applyBorder="1" applyAlignment="1">
      <alignment horizontal="center"/>
    </xf>
    <xf numFmtId="4" fontId="8" fillId="0" borderId="46" xfId="0" applyNumberFormat="1" applyFont="1" applyBorder="1" applyAlignment="1">
      <alignment horizontal="center"/>
    </xf>
    <xf numFmtId="4" fontId="8" fillId="0" borderId="47" xfId="0" applyNumberFormat="1" applyFont="1" applyBorder="1" applyAlignment="1">
      <alignment horizontal="center"/>
    </xf>
    <xf numFmtId="4" fontId="8" fillId="0" borderId="48" xfId="0" applyNumberFormat="1" applyFont="1" applyBorder="1" applyAlignment="1">
      <alignment horizontal="center"/>
    </xf>
    <xf numFmtId="4" fontId="3" fillId="0" borderId="0" xfId="0" applyNumberFormat="1" applyFont="1" applyBorder="1" applyAlignment="1">
      <alignment horizontal="center"/>
    </xf>
    <xf numFmtId="4" fontId="8" fillId="0" borderId="49" xfId="0" applyNumberFormat="1" applyFont="1" applyBorder="1" applyAlignment="1">
      <alignment horizontal="center"/>
    </xf>
    <xf numFmtId="4" fontId="8" fillId="0" borderId="50" xfId="0" applyNumberFormat="1" applyFont="1" applyBorder="1" applyAlignment="1">
      <alignment horizontal="center"/>
    </xf>
    <xf numFmtId="4" fontId="8" fillId="0" borderId="51" xfId="0" applyNumberFormat="1" applyFont="1" applyBorder="1" applyAlignment="1">
      <alignment horizontal="center"/>
    </xf>
    <xf numFmtId="0" fontId="0" fillId="0" borderId="0" xfId="0" applyFont="1" applyFill="1" applyBorder="1" applyAlignment="1">
      <alignment/>
    </xf>
    <xf numFmtId="4" fontId="8" fillId="0" borderId="52" xfId="0" applyNumberFormat="1" applyFont="1" applyBorder="1" applyAlignment="1">
      <alignment horizontal="right"/>
    </xf>
    <xf numFmtId="4" fontId="8" fillId="0" borderId="53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right"/>
    </xf>
    <xf numFmtId="4" fontId="8" fillId="0" borderId="54" xfId="0" applyNumberFormat="1" applyFont="1" applyBorder="1" applyAlignment="1">
      <alignment horizontal="center"/>
    </xf>
    <xf numFmtId="4" fontId="8" fillId="0" borderId="55" xfId="0" applyNumberFormat="1" applyFont="1" applyBorder="1" applyAlignment="1">
      <alignment horizontal="center"/>
    </xf>
    <xf numFmtId="4" fontId="8" fillId="0" borderId="56" xfId="0" applyNumberFormat="1" applyFont="1" applyBorder="1" applyAlignment="1">
      <alignment horizontal="center"/>
    </xf>
    <xf numFmtId="4" fontId="8" fillId="0" borderId="57" xfId="0" applyNumberFormat="1" applyFont="1" applyBorder="1" applyAlignment="1">
      <alignment horizontal="center"/>
    </xf>
    <xf numFmtId="4" fontId="8" fillId="0" borderId="53" xfId="0" applyNumberFormat="1" applyFont="1" applyBorder="1" applyAlignment="1">
      <alignment horizontal="center"/>
    </xf>
    <xf numFmtId="4" fontId="8" fillId="0" borderId="58" xfId="0" applyNumberFormat="1" applyFont="1" applyBorder="1" applyAlignment="1">
      <alignment horizontal="center"/>
    </xf>
    <xf numFmtId="0" fontId="5" fillId="0" borderId="0" xfId="0" applyFont="1" applyFill="1" applyBorder="1" applyAlignment="1">
      <alignment horizontal="left"/>
    </xf>
    <xf numFmtId="0" fontId="5" fillId="0" borderId="0" xfId="0" applyFont="1" applyFill="1" applyBorder="1" applyAlignment="1">
      <alignment/>
    </xf>
    <xf numFmtId="0" fontId="4" fillId="0" borderId="0" xfId="0" applyFont="1" applyBorder="1" applyAlignment="1">
      <alignment/>
    </xf>
    <xf numFmtId="4" fontId="0" fillId="0" borderId="0" xfId="0" applyNumberFormat="1" applyAlignment="1">
      <alignment/>
    </xf>
    <xf numFmtId="4" fontId="8" fillId="0" borderId="0" xfId="0" applyNumberFormat="1" applyFont="1" applyBorder="1" applyAlignment="1">
      <alignment horizontal="center"/>
    </xf>
    <xf numFmtId="4" fontId="8" fillId="0" borderId="26" xfId="0" applyNumberFormat="1" applyFont="1" applyBorder="1" applyAlignment="1">
      <alignment horizontal="right"/>
    </xf>
    <xf numFmtId="4" fontId="8" fillId="0" borderId="28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right"/>
    </xf>
    <xf numFmtId="4" fontId="8" fillId="0" borderId="25" xfId="0" applyNumberFormat="1" applyFont="1" applyBorder="1" applyAlignment="1">
      <alignment horizontal="center"/>
    </xf>
    <xf numFmtId="4" fontId="8" fillId="0" borderId="27" xfId="0" applyNumberFormat="1" applyFont="1" applyBorder="1" applyAlignment="1">
      <alignment horizontal="center"/>
    </xf>
    <xf numFmtId="4" fontId="8" fillId="0" borderId="30" xfId="0" applyNumberFormat="1" applyFont="1" applyBorder="1" applyAlignment="1">
      <alignment horizontal="center"/>
    </xf>
    <xf numFmtId="4" fontId="8" fillId="0" borderId="29" xfId="0" applyNumberFormat="1" applyFont="1" applyBorder="1" applyAlignment="1">
      <alignment horizontal="center"/>
    </xf>
    <xf numFmtId="4" fontId="8" fillId="0" borderId="28" xfId="0" applyNumberFormat="1" applyFont="1" applyBorder="1" applyAlignment="1">
      <alignment horizontal="center"/>
    </xf>
    <xf numFmtId="4" fontId="8" fillId="0" borderId="34" xfId="0" applyNumberFormat="1" applyFont="1" applyBorder="1" applyAlignment="1">
      <alignment horizontal="center"/>
    </xf>
    <xf numFmtId="4" fontId="3" fillId="0" borderId="34" xfId="0" applyNumberFormat="1" applyFont="1" applyBorder="1" applyAlignment="1">
      <alignment horizontal="center"/>
    </xf>
    <xf numFmtId="0" fontId="3" fillId="33" borderId="13" xfId="0" applyFont="1" applyFill="1" applyBorder="1" applyAlignment="1">
      <alignment horizontal="center"/>
    </xf>
    <xf numFmtId="4" fontId="3" fillId="33" borderId="12" xfId="0" applyNumberFormat="1" applyFont="1" applyFill="1" applyBorder="1" applyAlignment="1">
      <alignment horizontal="center"/>
    </xf>
    <xf numFmtId="4" fontId="4" fillId="0" borderId="44" xfId="0" applyNumberFormat="1" applyFont="1" applyBorder="1" applyAlignment="1">
      <alignment horizontal="center"/>
    </xf>
    <xf numFmtId="4" fontId="4" fillId="0" borderId="43" xfId="0" applyNumberFormat="1" applyFont="1" applyBorder="1" applyAlignment="1">
      <alignment horizontal="center"/>
    </xf>
    <xf numFmtId="4" fontId="4" fillId="0" borderId="21" xfId="0" applyNumberFormat="1" applyFont="1" applyBorder="1" applyAlignment="1">
      <alignment horizontal="center"/>
    </xf>
    <xf numFmtId="4" fontId="3" fillId="33" borderId="59" xfId="0" applyNumberFormat="1" applyFont="1" applyFill="1" applyBorder="1" applyAlignment="1">
      <alignment horizontal="center"/>
    </xf>
    <xf numFmtId="4" fontId="3" fillId="0" borderId="14" xfId="0" applyNumberFormat="1" applyFont="1" applyBorder="1" applyAlignment="1">
      <alignment horizontal="center"/>
    </xf>
    <xf numFmtId="4" fontId="3" fillId="33" borderId="14" xfId="0" applyNumberFormat="1" applyFont="1" applyFill="1" applyBorder="1" applyAlignment="1">
      <alignment horizontal="center"/>
    </xf>
    <xf numFmtId="4" fontId="3" fillId="33" borderId="60" xfId="0" applyNumberFormat="1" applyFont="1" applyFill="1" applyBorder="1" applyAlignment="1">
      <alignment horizontal="center"/>
    </xf>
    <xf numFmtId="4" fontId="3" fillId="33" borderId="61" xfId="0" applyNumberFormat="1" applyFont="1" applyFill="1" applyBorder="1" applyAlignment="1">
      <alignment horizontal="center"/>
    </xf>
    <xf numFmtId="4" fontId="3" fillId="33" borderId="13" xfId="0" applyNumberFormat="1" applyFont="1" applyFill="1" applyBorder="1" applyAlignment="1">
      <alignment horizontal="center"/>
    </xf>
    <xf numFmtId="0" fontId="4" fillId="0" borderId="43" xfId="0" applyFont="1" applyBorder="1" applyAlignment="1">
      <alignment horizontal="center"/>
    </xf>
    <xf numFmtId="4" fontId="4" fillId="0" borderId="62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/>
    </xf>
    <xf numFmtId="4" fontId="4" fillId="0" borderId="20" xfId="0" applyNumberFormat="1" applyFont="1" applyBorder="1" applyAlignment="1">
      <alignment horizontal="center"/>
    </xf>
    <xf numFmtId="4" fontId="4" fillId="0" borderId="63" xfId="0" applyNumberFormat="1" applyFont="1" applyBorder="1" applyAlignment="1">
      <alignment horizontal="center"/>
    </xf>
    <xf numFmtId="4" fontId="4" fillId="0" borderId="64" xfId="0" applyNumberFormat="1" applyFont="1" applyBorder="1" applyAlignment="1">
      <alignment horizontal="center"/>
    </xf>
    <xf numFmtId="49" fontId="3" fillId="0" borderId="24" xfId="0" applyNumberFormat="1" applyFont="1" applyBorder="1" applyAlignment="1">
      <alignment horizontal="center"/>
    </xf>
    <xf numFmtId="0" fontId="8" fillId="0" borderId="53" xfId="0" applyFont="1" applyBorder="1" applyAlignment="1">
      <alignment horizontal="center"/>
    </xf>
    <xf numFmtId="49" fontId="8" fillId="0" borderId="53" xfId="0" applyNumberFormat="1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4" fontId="0" fillId="0" borderId="0" xfId="0" applyNumberFormat="1" applyAlignment="1">
      <alignment horizontal="center"/>
    </xf>
    <xf numFmtId="0" fontId="8" fillId="0" borderId="53" xfId="0" applyNumberFormat="1" applyFont="1" applyBorder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8" fillId="0" borderId="11" xfId="0" applyFont="1" applyBorder="1" applyAlignment="1">
      <alignment horizontal="center"/>
    </xf>
    <xf numFmtId="4" fontId="0" fillId="0" borderId="0" xfId="0" applyNumberFormat="1" applyFont="1" applyBorder="1" applyAlignment="1">
      <alignment/>
    </xf>
    <xf numFmtId="4" fontId="0" fillId="0" borderId="0" xfId="0" applyNumberFormat="1" applyBorder="1" applyAlignment="1">
      <alignment/>
    </xf>
    <xf numFmtId="0" fontId="9" fillId="0" borderId="23" xfId="0" applyFont="1" applyBorder="1" applyAlignment="1">
      <alignment horizontal="center"/>
    </xf>
    <xf numFmtId="0" fontId="6" fillId="0" borderId="65" xfId="0" applyFont="1" applyBorder="1" applyAlignment="1">
      <alignment horizontal="center"/>
    </xf>
    <xf numFmtId="0" fontId="9" fillId="0" borderId="66" xfId="0" applyFont="1" applyBorder="1" applyAlignment="1">
      <alignment horizontal="center"/>
    </xf>
    <xf numFmtId="49" fontId="8" fillId="0" borderId="67" xfId="0" applyNumberFormat="1" applyFont="1" applyBorder="1" applyAlignment="1">
      <alignment horizontal="center"/>
    </xf>
    <xf numFmtId="4" fontId="3" fillId="0" borderId="68" xfId="0" applyNumberFormat="1" applyFont="1" applyBorder="1" applyAlignment="1">
      <alignment horizontal="center"/>
    </xf>
    <xf numFmtId="0" fontId="4" fillId="0" borderId="0" xfId="0" applyFont="1" applyAlignment="1">
      <alignment/>
    </xf>
    <xf numFmtId="0" fontId="3" fillId="0" borderId="65" xfId="0" applyFont="1" applyBorder="1" applyAlignment="1">
      <alignment horizontal="center"/>
    </xf>
    <xf numFmtId="0" fontId="3" fillId="0" borderId="67" xfId="0" applyFont="1" applyBorder="1" applyAlignment="1">
      <alignment horizontal="center"/>
    </xf>
    <xf numFmtId="4" fontId="3" fillId="0" borderId="25" xfId="0" applyNumberFormat="1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4" fontId="4" fillId="0" borderId="0" xfId="0" applyNumberFormat="1" applyFont="1" applyBorder="1" applyAlignment="1">
      <alignment horizontal="center"/>
    </xf>
    <xf numFmtId="0" fontId="5" fillId="0" borderId="43" xfId="0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6" xfId="0" applyFont="1" applyBorder="1" applyAlignment="1">
      <alignment horizontal="center"/>
    </xf>
    <xf numFmtId="0" fontId="8" fillId="0" borderId="26" xfId="0" applyFont="1" applyBorder="1" applyAlignment="1">
      <alignment horizontal="center"/>
    </xf>
    <xf numFmtId="0" fontId="0" fillId="0" borderId="14" xfId="0" applyBorder="1" applyAlignment="1">
      <alignment/>
    </xf>
    <xf numFmtId="0" fontId="3" fillId="0" borderId="24" xfId="0" applyFont="1" applyBorder="1" applyAlignment="1">
      <alignment/>
    </xf>
    <xf numFmtId="0" fontId="3" fillId="0" borderId="43" xfId="0" applyFont="1" applyBorder="1" applyAlignment="1">
      <alignment/>
    </xf>
    <xf numFmtId="0" fontId="3" fillId="0" borderId="43" xfId="0" applyFont="1" applyBorder="1" applyAlignment="1">
      <alignment horizontal="left"/>
    </xf>
    <xf numFmtId="0" fontId="3" fillId="0" borderId="13" xfId="0" applyFont="1" applyBorder="1" applyAlignment="1">
      <alignment horizontal="left"/>
    </xf>
    <xf numFmtId="0" fontId="4" fillId="0" borderId="14" xfId="0" applyFont="1" applyBorder="1" applyAlignment="1">
      <alignment horizontal="center"/>
    </xf>
    <xf numFmtId="0" fontId="4" fillId="0" borderId="16" xfId="0" applyFont="1" applyBorder="1" applyAlignment="1">
      <alignment horizontal="center"/>
    </xf>
    <xf numFmtId="0" fontId="4" fillId="0" borderId="15" xfId="0" applyFont="1" applyBorder="1" applyAlignment="1">
      <alignment horizontal="center"/>
    </xf>
    <xf numFmtId="0" fontId="5" fillId="0" borderId="11" xfId="0" applyFont="1" applyBorder="1" applyAlignment="1">
      <alignment horizontal="center"/>
    </xf>
    <xf numFmtId="0" fontId="5" fillId="0" borderId="69" xfId="0" applyFont="1" applyBorder="1" applyAlignment="1">
      <alignment horizontal="center"/>
    </xf>
  </cellXfs>
  <cellStyles count="47">
    <cellStyle name="Normal" xfId="0" builtinId="0"/>
    <cellStyle name="Percent" xfId="15" builtinId="5"/>
    <cellStyle name="Currency" xfId="16" builtinId="4"/>
    <cellStyle name="Currency [0]" xfId="17" builtinId="7"/>
    <cellStyle name="Comma" xfId="18" builtinId="3"/>
    <cellStyle name="Comma [0]" xfId="19" builtinId="6"/>
    <cellStyle name="20% — акцент1" xfId="20"/>
    <cellStyle name="20% — акцент2" xfId="21"/>
    <cellStyle name="20% — акцент3" xfId="22"/>
    <cellStyle name="20% — акцент4" xfId="23"/>
    <cellStyle name="20% — акцент5" xfId="24"/>
    <cellStyle name="20% — акцент6" xfId="25"/>
    <cellStyle name="40% — акцент1" xfId="26"/>
    <cellStyle name="40% — акцент2" xfId="27"/>
    <cellStyle name="40% — акцент3" xfId="28"/>
    <cellStyle name="40% — акцент4" xfId="29"/>
    <cellStyle name="40% — акцент5" xfId="30"/>
    <cellStyle name="40% — акцент6" xfId="31"/>
    <cellStyle name="60% — акцент1" xfId="32"/>
    <cellStyle name="60% — акцент2" xfId="33"/>
    <cellStyle name="60% — акцент3" xfId="34"/>
    <cellStyle name="60% — акцент4" xfId="35"/>
    <cellStyle name="60% — акцент5" xfId="36"/>
    <cellStyle name="60% — акцент6" xfId="37"/>
    <cellStyle name="Акцент1" xfId="38"/>
    <cellStyle name="Акцент2" xfId="39"/>
    <cellStyle name="Акцент3" xfId="40"/>
    <cellStyle name="Акцент4" xfId="41"/>
    <cellStyle name="Акцент5" xfId="42"/>
    <cellStyle name="Акцент6" xfId="43"/>
    <cellStyle name="Ввод " xfId="44"/>
    <cellStyle name="Вывод" xfId="45"/>
    <cellStyle name="Вычисление" xfId="46"/>
    <cellStyle name="Заголовок 1" xfId="47"/>
    <cellStyle name="Заголовок 2" xfId="48"/>
    <cellStyle name="Заголовок 3" xfId="49"/>
    <cellStyle name="Заголовок 4" xfId="50"/>
    <cellStyle name="Итог" xfId="51"/>
    <cellStyle name="Контрольная ячейка" xfId="52"/>
    <cellStyle name="Название" xfId="53"/>
    <cellStyle name="Нейтральный" xfId="54"/>
    <cellStyle name="Плохой" xfId="55"/>
    <cellStyle name="Пояснение" xfId="56"/>
    <cellStyle name="Примечание" xfId="57"/>
    <cellStyle name="Связанная ячейка" xfId="58"/>
    <cellStyle name="Текст предупреждения" xfId="59"/>
    <cellStyle name="Хороший" xfId="6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worksheet" Target="worksheets/sheet2.xml" /><Relationship Id="rId4" Type="http://schemas.openxmlformats.org/officeDocument/2006/relationships/worksheet" Target="worksheets/sheet3.xml" /><Relationship Id="rId2" Type="http://schemas.openxmlformats.org/officeDocument/2006/relationships/worksheet" Target="worksheets/sheet1.xml" /><Relationship Id="rId1" Type="http://schemas.openxmlformats.org/officeDocument/2006/relationships/theme" Target="theme/theme1.xml" /><Relationship Id="rId6" Type="http://schemas.openxmlformats.org/officeDocument/2006/relationships/sharedStrings" Target="sharedStrings.xml" /><Relationship Id="rId7" Type="http://schemas.openxmlformats.org/officeDocument/2006/relationships/calcChain" Target="calcChain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:EN40"/>
  <sheetViews>
    <sheetView tabSelected="1" view="pageBreakPreview" zoomScaleNormal="100" zoomScaleSheetLayoutView="100" workbookViewId="0" topLeftCell="A1">
      <pane xSplit="2" ySplit="3" topLeftCell="BN4" activePane="bottomRight" state="frozen"/>
      <selection pane="topLeft" activeCell="A1" sqref="A1"/>
      <selection pane="bottomLeft" activeCell="A4" sqref="A4"/>
      <selection pane="topRight" activeCell="C1" sqref="C1"/>
      <selection pane="bottomRight" activeCell="CD22" sqref="CD22"/>
    </sheetView>
  </sheetViews>
  <sheetFormatPr defaultRowHeight="12.75"/>
  <cols>
    <col min="1" max="1" width="9.28571428571429" customWidth="1"/>
    <col min="2" max="2" width="11.7142857142857" customWidth="1"/>
    <col min="3" max="3" width="14.2857142857143" customWidth="1"/>
    <col min="4" max="4" width="13.7142857142857" customWidth="1"/>
    <col min="5" max="9" width="12.5714285714286" customWidth="1"/>
    <col min="10" max="10" width="12.8571428571429" customWidth="1"/>
    <col min="11" max="11" width="10.8571428571429" customWidth="1"/>
    <col min="12" max="12" width="11.7142857142857" customWidth="1"/>
    <col min="13" max="13" width="16" customWidth="1"/>
    <col min="14" max="14" width="12.5714285714286" customWidth="1"/>
    <col min="15" max="15" width="11.2857142857143" customWidth="1"/>
    <col min="16" max="16" width="11.7142857142857" customWidth="1"/>
    <col min="17" max="17" width="11.2857142857143" customWidth="1"/>
    <col min="18" max="18" width="11.5714285714286" customWidth="1"/>
    <col min="19" max="19" width="10.2857142857143" customWidth="1"/>
    <col min="20" max="20" width="13.5714285714286" customWidth="1"/>
    <col min="21" max="21" width="13.7142857142857" customWidth="1"/>
    <col min="22" max="23" width="11.4285714285714" customWidth="1"/>
    <col min="24" max="24" width="11.5714285714286" customWidth="1"/>
    <col min="25" max="25" width="12.1428571428571" customWidth="1"/>
    <col min="26" max="26" width="14.2857142857143" customWidth="1"/>
    <col min="27" max="27" width="13.2857142857143" customWidth="1"/>
    <col min="28" max="28" width="14.5714285714286" customWidth="1"/>
    <col min="29" max="30" width="13" customWidth="1"/>
    <col min="31" max="31" width="13.4285714285714" customWidth="1"/>
    <col min="32" max="32" width="12.5714285714286" customWidth="1"/>
    <col min="33" max="33" width="10.8571428571429" customWidth="1"/>
    <col min="34" max="34" width="10" customWidth="1"/>
    <col min="35" max="35" width="10.5714285714286" customWidth="1"/>
    <col min="36" max="36" width="10.8571428571429" customWidth="1"/>
    <col min="37" max="37" width="12.2857142857143" customWidth="1"/>
    <col min="38" max="38" width="13.1428571428571" customWidth="1"/>
    <col min="39" max="39" width="12.1428571428571" customWidth="1"/>
    <col min="40" max="40" width="10.8571428571429" customWidth="1"/>
    <col min="41" max="41" width="12.2857142857143" customWidth="1"/>
    <col min="42" max="42" width="10.2857142857143" customWidth="1"/>
    <col min="43" max="43" width="11.4285714285714" customWidth="1"/>
    <col min="44" max="44" width="11.2857142857143" customWidth="1"/>
    <col min="45" max="45" width="10.1428571428571" customWidth="1"/>
    <col min="46" max="46" width="10.2857142857143" customWidth="1"/>
    <col min="47" max="48" width="9.57142857142857" customWidth="1"/>
    <col min="49" max="49" width="11.5714285714286" customWidth="1"/>
    <col min="50" max="50" width="10.5714285714286" customWidth="1"/>
    <col min="51" max="51" width="13.8571428571429" customWidth="1"/>
    <col min="52" max="52" width="9.42857142857143" customWidth="1"/>
    <col min="53" max="53" width="10.2857142857143" customWidth="1"/>
    <col min="54" max="54" width="10.4285714285714" customWidth="1"/>
    <col min="55" max="55" width="10.1428571428571" customWidth="1"/>
    <col min="56" max="56" width="9.71428571428571" customWidth="1"/>
    <col min="57" max="57" width="9.57142857142857" customWidth="1"/>
    <col min="58" max="58" width="10.4285714285714" customWidth="1"/>
    <col min="59" max="59" width="10.2857142857143" customWidth="1"/>
    <col min="60" max="60" width="10" customWidth="1"/>
    <col min="61" max="62" width="12.2857142857143" customWidth="1"/>
    <col min="63" max="66" width="11.1428571428571" customWidth="1"/>
    <col min="67" max="67" width="10.7142857142857" customWidth="1"/>
    <col min="68" max="68" width="11.8571428571429" customWidth="1"/>
    <col min="69" max="69" width="8.57142857142857" customWidth="1"/>
    <col min="70" max="70" width="9.85714285714286" customWidth="1"/>
    <col min="71" max="71" width="12" customWidth="1"/>
    <col min="72" max="72" width="11.1428571428571" customWidth="1"/>
    <col min="73" max="73" width="10.5714285714286" customWidth="1"/>
    <col min="74" max="74" width="10.8571428571429" customWidth="1"/>
    <col min="75" max="75" width="11.5714285714286" customWidth="1"/>
    <col min="76" max="76" width="11.1428571428571" customWidth="1"/>
    <col min="77" max="77" width="8.85714285714286" customWidth="1"/>
    <col min="78" max="78" width="10.8571428571429" customWidth="1"/>
    <col min="79" max="79" width="15.8571428571429" customWidth="1"/>
    <col min="80" max="81" width="10.4285714285714" customWidth="1"/>
    <col min="82" max="82" width="11.2857142857143" customWidth="1"/>
    <col min="83" max="83" width="12.5714285714286" customWidth="1"/>
    <col min="84" max="85" width="10.7142857142857" customWidth="1"/>
    <col min="86" max="86" width="11.7142857142857" customWidth="1"/>
    <col min="87" max="87" width="11.4285714285714" customWidth="1"/>
    <col min="88" max="90" width="9.85714285714286" customWidth="1"/>
    <col min="91" max="91" width="11.1428571428571" customWidth="1"/>
    <col min="92" max="92" width="12.8571428571429" customWidth="1"/>
    <col min="93" max="93" width="15.1428571428571" customWidth="1"/>
    <col min="94" max="96" width="11.7142857142857" customWidth="1"/>
    <col min="97" max="97" width="5.57142857142857" customWidth="1"/>
    <col min="98" max="98" width="3" customWidth="1"/>
    <col min="99" max="99" width="2.42857142857143" customWidth="1"/>
    <col min="100" max="101" width="2.28571428571429" customWidth="1"/>
    <col min="102" max="102" width="2" customWidth="1"/>
    <col min="103" max="103" width="3.14285714285714" customWidth="1"/>
    <col min="104" max="104" width="13.7142857142857" customWidth="1"/>
    <col min="105" max="105" width="14.4285714285714" customWidth="1"/>
    <col min="106" max="106" width="15" customWidth="1"/>
    <col min="107" max="107" width="13" customWidth="1"/>
    <col min="108" max="109" width="12.5714285714286" customWidth="1"/>
  </cols>
  <sheetData>
    <row r="1" spans="1:108" ht="20.25" customHeight="1" thickBot="1">
      <c r="A1" s="158" t="s">
        <v>0</v>
      </c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58"/>
      <c s="1"/>
      <c s="1"/>
      <c s="1"/>
      <c s="1"/>
      <c s="1"/>
      <c s="1"/>
      <c s="1"/>
      <c s="1"/>
      <c s="1"/>
      <c s="1"/>
      <c s="1"/>
      <c s="1"/>
      <c s="2"/>
      <c s="3"/>
      <c r="DD1" s="2"/>
    </row>
    <row r="2" spans="1:108" ht="13.5" thickBot="1">
      <c r="A2" s="159" t="s">
        <v>69</v>
      </c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159"/>
      <c s="4"/>
      <c s="4"/>
      <c s="4"/>
      <c s="4"/>
      <c s="4"/>
      <c s="4"/>
      <c s="4"/>
      <c s="4"/>
      <c s="4"/>
      <c s="4"/>
      <c s="4"/>
      <c s="4"/>
      <c s="5"/>
      <c s="3"/>
      <c r="DD2" s="3"/>
    </row>
    <row r="3" spans="1:143" ht="13.5" thickBot="1">
      <c r="A3" s="160"/>
      <c s="160"/>
      <c s="160"/>
      <c s="160"/>
      <c s="160"/>
      <c s="160"/>
      <c s="160"/>
      <c s="160"/>
      <c s="160"/>
      <c s="160"/>
      <c s="160"/>
      <c s="160"/>
      <c s="161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0"/>
      <c s="161"/>
      <c s="160"/>
      <c s="160"/>
      <c s="160"/>
      <c s="160"/>
      <c s="160"/>
      <c s="160"/>
      <c s="160"/>
      <c s="160"/>
      <c s="160"/>
      <c s="160"/>
      <c s="160"/>
      <c s="160"/>
      <c s="160"/>
      <c s="6"/>
      <c s="6"/>
      <c s="6"/>
      <c s="6"/>
      <c s="6"/>
      <c s="6"/>
      <c s="6"/>
      <c s="6"/>
      <c s="6"/>
      <c s="6"/>
      <c s="6"/>
      <c s="6"/>
      <c r="DB3" s="7"/>
      <c s="8"/>
      <c s="9"/>
      <c r="EA3" s="10"/>
      <c s="10"/>
      <c s="10"/>
      <c s="10"/>
      <c s="10"/>
      <c s="10"/>
      <c s="10"/>
      <c s="10"/>
      <c s="10"/>
      <c s="10"/>
      <c s="10"/>
      <c s="10"/>
      <c s="10"/>
    </row>
    <row r="4" spans="1:144" ht="15" thickBot="1">
      <c r="A4" s="11"/>
      <c s="12" t="s">
        <v>1</v>
      </c>
      <c s="13" t="s">
        <v>2</v>
      </c>
      <c s="14" t="s">
        <v>3</v>
      </c>
      <c s="14" t="s">
        <v>4</v>
      </c>
      <c s="14"/>
      <c s="14">
        <v>211</v>
      </c>
      <c s="14">
        <v>211</v>
      </c>
      <c s="14"/>
      <c s="14" t="s">
        <v>5</v>
      </c>
      <c s="14"/>
      <c s="14"/>
      <c s="143" t="s">
        <v>10</v>
      </c>
      <c s="14" t="s">
        <v>55</v>
      </c>
      <c s="14" t="s">
        <v>6</v>
      </c>
      <c s="14" t="s">
        <v>7</v>
      </c>
      <c s="14" t="s">
        <v>8</v>
      </c>
      <c s="14" t="s">
        <v>9</v>
      </c>
      <c s="14" t="s">
        <v>83</v>
      </c>
      <c s="15" t="s">
        <v>10</v>
      </c>
      <c s="14" t="s">
        <v>11</v>
      </c>
      <c s="14" t="s">
        <v>11</v>
      </c>
      <c s="14" t="s">
        <v>11</v>
      </c>
      <c s="14" t="s">
        <v>11</v>
      </c>
      <c s="14" t="s">
        <v>12</v>
      </c>
      <c s="12" t="s">
        <v>13</v>
      </c>
      <c s="162">
        <v>211</v>
      </c>
      <c s="162"/>
      <c s="16"/>
      <c s="163">
        <v>213</v>
      </c>
      <c s="163"/>
      <c s="16"/>
      <c s="17" t="s">
        <v>14</v>
      </c>
      <c s="134">
        <v>222</v>
      </c>
      <c s="164">
        <v>244</v>
      </c>
      <c s="164"/>
      <c s="16">
        <v>221</v>
      </c>
      <c s="165">
        <v>223</v>
      </c>
      <c s="165"/>
      <c s="165"/>
      <c s="16"/>
      <c s="166" t="s">
        <v>15</v>
      </c>
      <c s="166"/>
      <c s="166"/>
      <c s="166"/>
      <c s="166"/>
      <c s="166"/>
      <c s="166"/>
      <c s="166"/>
      <c s="166"/>
      <c s="18" t="s">
        <v>12</v>
      </c>
      <c s="20"/>
      <c s="20">
        <v>226</v>
      </c>
      <c s="153">
        <v>226</v>
      </c>
      <c s="153"/>
      <c s="153"/>
      <c s="153"/>
      <c s="153"/>
      <c s="153"/>
      <c s="153"/>
      <c s="16"/>
      <c s="18" t="s">
        <v>13</v>
      </c>
      <c s="21">
        <v>262</v>
      </c>
      <c s="21">
        <v>266</v>
      </c>
      <c s="21">
        <v>266</v>
      </c>
      <c s="21"/>
      <c s="21"/>
      <c s="153">
        <v>290</v>
      </c>
      <c s="153"/>
      <c s="153"/>
      <c s="16"/>
      <c s="20">
        <v>310</v>
      </c>
      <c s="19">
        <v>310</v>
      </c>
      <c s="19">
        <v>340</v>
      </c>
      <c s="19">
        <v>340</v>
      </c>
      <c s="19">
        <v>340</v>
      </c>
      <c s="17"/>
      <c s="17"/>
      <c s="148" t="s">
        <v>10</v>
      </c>
      <c s="21" t="s">
        <v>16</v>
      </c>
      <c s="21" t="s">
        <v>84</v>
      </c>
      <c s="22">
        <v>0.024</v>
      </c>
      <c s="154"/>
      <c s="154"/>
      <c s="154"/>
      <c s="18" t="s">
        <v>12</v>
      </c>
      <c s="155"/>
      <c s="155"/>
      <c s="155"/>
      <c s="155"/>
      <c s="155"/>
      <c s="18" t="s">
        <v>12</v>
      </c>
      <c s="148" t="s">
        <v>10</v>
      </c>
      <c s="23"/>
      <c s="23"/>
      <c s="23"/>
      <c s="23"/>
      <c s="23"/>
      <c s="23"/>
      <c s="23"/>
      <c s="23"/>
      <c s="23"/>
      <c s="24"/>
      <c s="18" t="s">
        <v>13</v>
      </c>
      <c s="16" t="s">
        <v>17</v>
      </c>
      <c s="16" t="s">
        <v>1</v>
      </c>
      <c s="9"/>
      <c s="8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5" spans="1:144" ht="19.5" thickBot="1">
      <c r="A5" s="25" t="s">
        <v>18</v>
      </c>
      <c s="26" t="s">
        <v>19</v>
      </c>
      <c s="25" t="s">
        <v>20</v>
      </c>
      <c s="27"/>
      <c s="28" t="s">
        <v>21</v>
      </c>
      <c s="27"/>
      <c s="28" t="s">
        <v>21</v>
      </c>
      <c s="27" t="s">
        <v>22</v>
      </c>
      <c s="27"/>
      <c s="27" t="s">
        <v>23</v>
      </c>
      <c s="27"/>
      <c s="29"/>
      <c s="144">
        <v>4</v>
      </c>
      <c s="29">
        <v>120</v>
      </c>
      <c s="29">
        <v>130</v>
      </c>
      <c s="29">
        <v>130</v>
      </c>
      <c s="29">
        <v>130</v>
      </c>
      <c s="27">
        <v>150</v>
      </c>
      <c s="27">
        <v>180</v>
      </c>
      <c s="142">
        <v>2</v>
      </c>
      <c s="27">
        <v>150</v>
      </c>
      <c s="27">
        <v>150</v>
      </c>
      <c s="27">
        <v>150</v>
      </c>
      <c s="27">
        <v>150</v>
      </c>
      <c s="29" t="s">
        <v>24</v>
      </c>
      <c s="30" t="s">
        <v>25</v>
      </c>
      <c s="31" t="s">
        <v>2</v>
      </c>
      <c s="14" t="s">
        <v>26</v>
      </c>
      <c s="32" t="s">
        <v>27</v>
      </c>
      <c s="33" t="s">
        <v>2</v>
      </c>
      <c s="14" t="s">
        <v>26</v>
      </c>
      <c s="32" t="s">
        <v>27</v>
      </c>
      <c s="34" t="s">
        <v>58</v>
      </c>
      <c s="35"/>
      <c s="156" t="s">
        <v>29</v>
      </c>
      <c s="156"/>
      <c s="32"/>
      <c s="36" t="s">
        <v>30</v>
      </c>
      <c s="37" t="s">
        <v>31</v>
      </c>
      <c s="37" t="s">
        <v>32</v>
      </c>
      <c s="32" t="s">
        <v>12</v>
      </c>
      <c s="37" t="s">
        <v>35</v>
      </c>
      <c s="36" t="s">
        <v>33</v>
      </c>
      <c s="36" t="s">
        <v>61</v>
      </c>
      <c s="37" t="s">
        <v>34</v>
      </c>
      <c s="37" t="s">
        <v>64</v>
      </c>
      <c s="37"/>
      <c s="37"/>
      <c s="37"/>
      <c s="38"/>
      <c s="39">
        <v>225</v>
      </c>
      <c s="40"/>
      <c s="41" t="s">
        <v>21</v>
      </c>
      <c s="42" t="s">
        <v>36</v>
      </c>
      <c s="43" t="s">
        <v>37</v>
      </c>
      <c s="43" t="s">
        <v>59</v>
      </c>
      <c s="43" t="s">
        <v>65</v>
      </c>
      <c s="43"/>
      <c s="44"/>
      <c s="45"/>
      <c s="46" t="s">
        <v>27</v>
      </c>
      <c s="47">
        <v>226</v>
      </c>
      <c s="48">
        <v>321</v>
      </c>
      <c s="49" t="s">
        <v>21</v>
      </c>
      <c s="49" t="s">
        <v>22</v>
      </c>
      <c s="49"/>
      <c s="49"/>
      <c s="50" t="s">
        <v>38</v>
      </c>
      <c s="51" t="s">
        <v>39</v>
      </c>
      <c s="51" t="s">
        <v>63</v>
      </c>
      <c s="32" t="s">
        <v>27</v>
      </c>
      <c s="37" t="s">
        <v>21</v>
      </c>
      <c s="38" t="s">
        <v>22</v>
      </c>
      <c s="37" t="s">
        <v>21</v>
      </c>
      <c s="38" t="s">
        <v>40</v>
      </c>
      <c s="34" t="s">
        <v>28</v>
      </c>
      <c s="34"/>
      <c s="34"/>
      <c s="144">
        <v>4</v>
      </c>
      <c s="52" t="s">
        <v>41</v>
      </c>
      <c s="52">
        <v>180</v>
      </c>
      <c s="52"/>
      <c s="38" t="s">
        <v>42</v>
      </c>
      <c s="38" t="s">
        <v>42</v>
      </c>
      <c s="38"/>
      <c s="39" t="s">
        <v>41</v>
      </c>
      <c s="34"/>
      <c s="38">
        <v>226</v>
      </c>
      <c s="38" t="s">
        <v>43</v>
      </c>
      <c s="38">
        <v>310</v>
      </c>
      <c s="38">
        <v>340</v>
      </c>
      <c s="39" t="s">
        <v>44</v>
      </c>
      <c s="144">
        <v>2</v>
      </c>
      <c s="53">
        <v>225</v>
      </c>
      <c s="30">
        <v>226</v>
      </c>
      <c s="30">
        <v>225</v>
      </c>
      <c s="30">
        <v>340</v>
      </c>
      <c s="30"/>
      <c s="30"/>
      <c s="30"/>
      <c s="30"/>
      <c s="30"/>
      <c s="54"/>
      <c s="39" t="s">
        <v>45</v>
      </c>
      <c s="39" t="s">
        <v>46</v>
      </c>
      <c s="32" t="s">
        <v>47</v>
      </c>
      <c s="9"/>
      <c s="55"/>
      <c s="9"/>
      <c s="56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6" spans="1:144" ht="13.5" thickBot="1">
      <c r="A6" s="57"/>
      <c s="58" t="s">
        <v>67</v>
      </c>
      <c s="57">
        <v>130</v>
      </c>
      <c s="59">
        <v>130</v>
      </c>
      <c s="59">
        <v>130</v>
      </c>
      <c s="28"/>
      <c s="28"/>
      <c s="28"/>
      <c s="28"/>
      <c s="59" t="s">
        <v>57</v>
      </c>
      <c s="59"/>
      <c s="28"/>
      <c s="145"/>
      <c s="28"/>
      <c s="60"/>
      <c s="28"/>
      <c s="28"/>
      <c s="59"/>
      <c s="59"/>
      <c s="58"/>
      <c s="131" t="s">
        <v>56</v>
      </c>
      <c s="131" t="s">
        <v>48</v>
      </c>
      <c s="131"/>
      <c s="131"/>
      <c s="60"/>
      <c s="58"/>
      <c s="61"/>
      <c s="62"/>
      <c s="58"/>
      <c s="63"/>
      <c s="27"/>
      <c s="58"/>
      <c s="59"/>
      <c s="70">
        <v>244</v>
      </c>
      <c s="64" t="s">
        <v>28</v>
      </c>
      <c s="64" t="s">
        <v>21</v>
      </c>
      <c s="65">
        <v>244</v>
      </c>
      <c s="57">
        <v>247</v>
      </c>
      <c s="61">
        <v>247</v>
      </c>
      <c s="66">
        <v>247</v>
      </c>
      <c s="58"/>
      <c s="67"/>
      <c s="67" t="s">
        <v>49</v>
      </c>
      <c s="64" t="s">
        <v>62</v>
      </c>
      <c s="68"/>
      <c s="68"/>
      <c s="68"/>
      <c s="68"/>
      <c s="63"/>
      <c s="68"/>
      <c s="58"/>
      <c s="63"/>
      <c s="63"/>
      <c s="67" t="s">
        <v>50</v>
      </c>
      <c s="63"/>
      <c s="63"/>
      <c s="68" t="s">
        <v>66</v>
      </c>
      <c s="63"/>
      <c s="63"/>
      <c s="66"/>
      <c s="58" t="s">
        <v>51</v>
      </c>
      <c s="58"/>
      <c s="48" t="s">
        <v>52</v>
      </c>
      <c s="48">
        <v>111</v>
      </c>
      <c s="69">
        <v>111</v>
      </c>
      <c s="69"/>
      <c s="69"/>
      <c s="67">
        <v>851</v>
      </c>
      <c s="69">
        <v>852</v>
      </c>
      <c s="69">
        <v>853</v>
      </c>
      <c s="58">
        <v>290</v>
      </c>
      <c s="63"/>
      <c s="69"/>
      <c s="69"/>
      <c s="69"/>
      <c s="69"/>
      <c s="28"/>
      <c s="59"/>
      <c s="149"/>
      <c s="61">
        <v>130</v>
      </c>
      <c s="61"/>
      <c s="61">
        <v>340</v>
      </c>
      <c s="69" t="s">
        <v>60</v>
      </c>
      <c s="69" t="s">
        <v>68</v>
      </c>
      <c s="69"/>
      <c s="71"/>
      <c s="27"/>
      <c s="69"/>
      <c s="69"/>
      <c s="69"/>
      <c s="69"/>
      <c s="71"/>
      <c s="71"/>
      <c s="72" t="s">
        <v>56</v>
      </c>
      <c s="73" t="s">
        <v>56</v>
      </c>
      <c s="73" t="s">
        <v>56</v>
      </c>
      <c s="73" t="s">
        <v>56</v>
      </c>
      <c s="73"/>
      <c s="73"/>
      <c s="73"/>
      <c s="73"/>
      <c s="73"/>
      <c s="73"/>
      <c s="71"/>
      <c s="58"/>
      <c s="71"/>
      <c s="9"/>
      <c s="74"/>
      <c s="9"/>
      <c s="56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7" spans="1:110" s="10" customFormat="1" ht="21" customHeight="1" thickBot="1">
      <c r="A7" s="75"/>
      <c s="76"/>
      <c s="77"/>
      <c s="77"/>
      <c s="77"/>
      <c s="77"/>
      <c s="77"/>
      <c s="77"/>
      <c s="77"/>
      <c s="77"/>
      <c s="77"/>
      <c s="77"/>
      <c s="146">
        <f>L7+K7+J7+I7+H7+G7+F7+E7+D7+C7</f>
        <v>0</v>
      </c>
      <c s="78"/>
      <c s="77"/>
      <c s="77"/>
      <c s="77"/>
      <c s="77"/>
      <c s="77"/>
      <c s="76">
        <f>S7+R7+Q7+P7+O7+N7</f>
        <v>0</v>
      </c>
      <c s="78"/>
      <c s="77">
        <v>0</v>
      </c>
      <c s="77">
        <v>0</v>
      </c>
      <c s="77">
        <v>0</v>
      </c>
      <c s="76">
        <f>X7+W7+V7+U7</f>
        <v>0</v>
      </c>
      <c s="76">
        <f>Y7+T7+M7</f>
        <v>0</v>
      </c>
      <c s="78"/>
      <c s="78"/>
      <c s="76">
        <f>AB7+AA7</f>
        <v>0</v>
      </c>
      <c s="77"/>
      <c s="77"/>
      <c s="76">
        <f>AE7+AD7</f>
        <v>0</v>
      </c>
      <c s="80">
        <v>0</v>
      </c>
      <c s="77">
        <v>0</v>
      </c>
      <c s="79"/>
      <c s="77"/>
      <c s="76">
        <f>AJ7+AI7</f>
        <v>0</v>
      </c>
      <c s="79"/>
      <c s="79"/>
      <c s="77"/>
      <c s="76">
        <f>AN7+AM7+AL7</f>
        <v>0</v>
      </c>
      <c s="79"/>
      <c s="79"/>
      <c s="79"/>
      <c s="79"/>
      <c s="79"/>
      <c s="79"/>
      <c s="79"/>
      <c s="79"/>
      <c s="79">
        <v>0</v>
      </c>
      <c s="76">
        <f>AX7+AW7+AV7+AU7+AT7+AS7+AR7+AQ7+AP7</f>
        <v>0</v>
      </c>
      <c s="79">
        <v>0</v>
      </c>
      <c s="79"/>
      <c s="79">
        <v>0</v>
      </c>
      <c s="79"/>
      <c s="79"/>
      <c s="79"/>
      <c s="79">
        <v>0</v>
      </c>
      <c s="79">
        <v>0</v>
      </c>
      <c s="77">
        <v>0</v>
      </c>
      <c s="79">
        <f>BH7+BG7+BF7+BE7+BD7+BC7+BB7</f>
        <v>0</v>
      </c>
      <c s="76">
        <f>BI7+BA7</f>
        <v>0</v>
      </c>
      <c s="80">
        <v>0</v>
      </c>
      <c s="80"/>
      <c s="77"/>
      <c s="77">
        <v>0</v>
      </c>
      <c s="77">
        <v>0</v>
      </c>
      <c s="79"/>
      <c s="79">
        <v>0</v>
      </c>
      <c s="77">
        <v>0</v>
      </c>
      <c s="76">
        <f>BR7+BQ7+BP7</f>
        <v>0</v>
      </c>
      <c s="79">
        <v>0</v>
      </c>
      <c s="77">
        <v>0</v>
      </c>
      <c s="77"/>
      <c s="77"/>
      <c s="77"/>
      <c s="77">
        <v>0</v>
      </c>
      <c s="77">
        <v>0</v>
      </c>
      <c s="146">
        <f>BZ7+BY7+BX7+BW7+BV7+BU7+BT7+BS7+BO7+BN7+BM7+BL7+BK7+BJ7+AZ7+AY7+AO7+AK7+AH7+AG7+AF7+AC7</f>
        <v>0</v>
      </c>
      <c s="80">
        <v>0</v>
      </c>
      <c s="78"/>
      <c s="77">
        <v>0</v>
      </c>
      <c s="77"/>
      <c s="77"/>
      <c s="77">
        <v>0</v>
      </c>
      <c s="76">
        <f>CG7+CF7+CE7</f>
        <v>0</v>
      </c>
      <c s="77"/>
      <c s="77"/>
      <c s="77"/>
      <c s="77"/>
      <c s="77"/>
      <c s="76">
        <f>CM7+CL7+CK7+CJ7+CI7</f>
        <v>0</v>
      </c>
      <c s="76">
        <f>CN7+CH7+CD7+CC7+CB7</f>
        <v>0</v>
      </c>
      <c s="80"/>
      <c s="79"/>
      <c s="79"/>
      <c s="79">
        <v>0</v>
      </c>
      <c s="79">
        <v>0</v>
      </c>
      <c s="79">
        <v>0</v>
      </c>
      <c s="79">
        <v>0</v>
      </c>
      <c s="79">
        <v>0</v>
      </c>
      <c s="79">
        <v>0</v>
      </c>
      <c s="77">
        <v>0</v>
      </c>
      <c s="76">
        <f>CY7+CX7+CW7+CV7+CU7+CT7+CS7+CR7+CQ7+CP7</f>
        <v>0</v>
      </c>
      <c s="76">
        <f>CZ7+CO7+CA7</f>
        <v>0</v>
      </c>
      <c s="79"/>
      <c s="9"/>
      <c s="74"/>
      <c s="9"/>
      <c s="56"/>
    </row>
    <row r="8" spans="1:144" ht="13.5" thickBot="1">
      <c r="A8" s="139"/>
      <c s="81"/>
      <c s="82"/>
      <c s="83"/>
      <c s="83"/>
      <c s="83"/>
      <c s="83"/>
      <c s="83"/>
      <c s="83"/>
      <c s="83"/>
      <c s="83"/>
      <c s="83"/>
      <c s="146">
        <f t="shared" si="0" ref="M8:M31">L8+K8+J8+I8+H8+G8+F8+E8+D8+C8</f>
        <v>0</v>
      </c>
      <c s="83"/>
      <c s="83"/>
      <c s="83"/>
      <c s="83"/>
      <c s="83"/>
      <c s="83"/>
      <c s="76">
        <f t="shared" si="1" ref="T8:T31">S8+R8+Q8+P8+O8+N8</f>
        <v>0</v>
      </c>
      <c s="83"/>
      <c s="83"/>
      <c s="83"/>
      <c s="83"/>
      <c s="76">
        <f t="shared" si="2" ref="Y8:Y31">X8+W8+V8+U8</f>
        <v>0</v>
      </c>
      <c s="76">
        <f t="shared" si="3" ref="Z8:Z31">Y8+T8+M8</f>
        <v>0</v>
      </c>
      <c s="83"/>
      <c s="83"/>
      <c s="76">
        <f t="shared" si="4" ref="AC8:AC31">AB8+AA8</f>
        <v>0</v>
      </c>
      <c s="84"/>
      <c s="84"/>
      <c s="76">
        <f t="shared" si="5" ref="AF8:AF31">AE8+AD8</f>
        <v>0</v>
      </c>
      <c s="85"/>
      <c s="84"/>
      <c s="86"/>
      <c s="84"/>
      <c s="76">
        <f t="shared" si="6" ref="AK8:AK31">AJ8+AI8</f>
        <v>0</v>
      </c>
      <c s="82"/>
      <c s="87"/>
      <c s="84"/>
      <c s="76">
        <f t="shared" si="7" ref="AO8:AO31">AN8+AM8+AL8</f>
        <v>0</v>
      </c>
      <c s="86"/>
      <c s="88"/>
      <c s="88"/>
      <c s="88"/>
      <c s="88"/>
      <c s="88"/>
      <c s="88"/>
      <c s="88"/>
      <c s="88"/>
      <c s="76">
        <f t="shared" si="8" ref="AY8:AY31">AX8+AW8+AV8+AU8+AT8+AS8+AR8+AQ8+AP8</f>
        <v>0</v>
      </c>
      <c s="88"/>
      <c s="88"/>
      <c s="86"/>
      <c s="88"/>
      <c s="88"/>
      <c s="88"/>
      <c s="88"/>
      <c s="88"/>
      <c s="84"/>
      <c s="79">
        <f t="shared" si="9" ref="BI8:BI31">BH8+BG8+BF8+BE8+BD8+BC8+BB8</f>
        <v>0</v>
      </c>
      <c s="76">
        <f t="shared" si="10" ref="BJ8:BJ31">BI8+BA8</f>
        <v>0</v>
      </c>
      <c s="87"/>
      <c s="87"/>
      <c s="87"/>
      <c s="83"/>
      <c s="84"/>
      <c s="86"/>
      <c s="88"/>
      <c s="84"/>
      <c s="76">
        <f t="shared" si="11" ref="BS8:BS31">BR8+BQ8+BP8</f>
        <v>0</v>
      </c>
      <c s="88"/>
      <c s="88"/>
      <c s="84"/>
      <c s="84"/>
      <c s="88"/>
      <c s="87"/>
      <c s="83"/>
      <c s="146">
        <f t="shared" si="12" ref="CA8:CA31">BZ8+BY8+BX8+BW8+BV8+BU8+BT8+BS8+BO8+BN8+BM8+BL8+BK8+BJ8+AZ8+AY8+AO8+AK8+AH8+AG8+AF8+AC8</f>
        <v>0</v>
      </c>
      <c s="87"/>
      <c s="83"/>
      <c s="84"/>
      <c s="84"/>
      <c s="84"/>
      <c s="84"/>
      <c s="76">
        <f t="shared" si="13" ref="CH8:CH31">CG8+CF8+CE8</f>
        <v>0</v>
      </c>
      <c s="82"/>
      <c s="84"/>
      <c s="84"/>
      <c s="84"/>
      <c s="84"/>
      <c s="76">
        <f t="shared" si="14" ref="CN8:CN31">CM8+CL8+CK8+CJ8+CI8</f>
        <v>0</v>
      </c>
      <c s="76">
        <f t="shared" si="15" ref="CO8:CO31">CN8+CH8+CD8+CC8+CB8</f>
        <v>0</v>
      </c>
      <c s="87"/>
      <c s="88"/>
      <c s="88"/>
      <c s="88"/>
      <c s="88"/>
      <c s="88"/>
      <c s="88"/>
      <c s="88"/>
      <c s="88"/>
      <c s="88"/>
      <c s="76">
        <f t="shared" si="16" ref="CZ8:CZ31">CY8+CX8+CW8+CV8+CU8+CT8+CS8+CR8+CQ8+CP8</f>
        <v>0</v>
      </c>
      <c s="76">
        <f t="shared" si="17" ref="DA8:DA31">CZ8+CO8+CA8</f>
        <v>0</v>
      </c>
      <c s="79"/>
      <c s="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9" spans="1:144" ht="13.5" thickBot="1">
      <c r="A9" s="132" t="s">
        <v>70</v>
      </c>
      <c s="90"/>
      <c s="90"/>
      <c s="91"/>
      <c s="92"/>
      <c s="92"/>
      <c s="92"/>
      <c s="92"/>
      <c s="92"/>
      <c s="92"/>
      <c s="92"/>
      <c s="92"/>
      <c s="146">
        <f t="shared" si="0"/>
        <v>0</v>
      </c>
      <c s="92"/>
      <c s="92">
        <v>1726.5599999999999</v>
      </c>
      <c s="92"/>
      <c s="92"/>
      <c s="92"/>
      <c s="92"/>
      <c s="76">
        <f t="shared" si="1"/>
        <v>1726.5599999999999</v>
      </c>
      <c s="92"/>
      <c s="92"/>
      <c s="92"/>
      <c s="92"/>
      <c s="76">
        <f t="shared" si="2"/>
        <v>0</v>
      </c>
      <c s="76">
        <f t="shared" si="3"/>
        <v>1726.5599999999999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0" spans="1:144" ht="13.5" thickBot="1">
      <c r="A10" s="132" t="s">
        <v>71</v>
      </c>
      <c s="90"/>
      <c s="90"/>
      <c s="91"/>
      <c s="92"/>
      <c s="92"/>
      <c s="92"/>
      <c s="92"/>
      <c s="92"/>
      <c s="92"/>
      <c s="92"/>
      <c s="92"/>
      <c s="146">
        <f t="shared" si="0"/>
        <v>0</v>
      </c>
      <c s="92"/>
      <c s="92">
        <v>18582.540000000001</v>
      </c>
      <c s="92"/>
      <c s="92"/>
      <c s="92"/>
      <c s="92"/>
      <c s="76">
        <f t="shared" si="1"/>
        <v>18582.540000000001</v>
      </c>
      <c s="92"/>
      <c s="92"/>
      <c s="92"/>
      <c s="92"/>
      <c s="76">
        <f t="shared" si="2"/>
        <v>0</v>
      </c>
      <c s="76">
        <f t="shared" si="3"/>
        <v>18582.540000000001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1" spans="1:144" ht="13.5" thickBot="1">
      <c r="A11" s="133" t="s">
        <v>72</v>
      </c>
      <c s="90"/>
      <c s="91">
        <v>233488.14999999999</v>
      </c>
      <c s="92"/>
      <c s="92"/>
      <c s="92"/>
      <c s="92"/>
      <c s="92"/>
      <c s="92"/>
      <c s="92"/>
      <c s="92"/>
      <c s="92"/>
      <c s="146">
        <f t="shared" si="0"/>
        <v>233488.14999999999</v>
      </c>
      <c s="92"/>
      <c s="92">
        <v>22886.189999999999</v>
      </c>
      <c s="92"/>
      <c s="92"/>
      <c s="92"/>
      <c s="92"/>
      <c s="76">
        <f t="shared" si="1"/>
        <v>22886.189999999999</v>
      </c>
      <c s="92"/>
      <c s="92"/>
      <c s="92"/>
      <c s="92"/>
      <c s="76">
        <f t="shared" si="2"/>
        <v>0</v>
      </c>
      <c s="76">
        <f t="shared" si="3"/>
        <v>256374.34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2" spans="1:144" ht="13.5" thickBot="1">
      <c r="A12" s="133" t="s">
        <v>73</v>
      </c>
      <c s="90"/>
      <c s="92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5533.7799999999997</v>
      </c>
      <c s="92"/>
      <c s="92"/>
      <c s="92"/>
      <c s="92"/>
      <c s="76">
        <f t="shared" si="1"/>
        <v>5533.7799999999997</v>
      </c>
      <c s="92"/>
      <c s="92"/>
      <c s="92"/>
      <c s="92"/>
      <c s="76">
        <f t="shared" si="2"/>
        <v>0</v>
      </c>
      <c s="76">
        <f t="shared" si="3"/>
        <v>5533.7799999999997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>
        <v>1247.8</v>
      </c>
      <c s="94"/>
      <c s="76">
        <f t="shared" si="6"/>
        <v>1247.8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1247.8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1247.8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3" spans="1:144" ht="13.5" thickBot="1">
      <c r="A13" s="133" t="s">
        <v>74</v>
      </c>
      <c s="90"/>
      <c s="92">
        <v>3319.6500000000001</v>
      </c>
      <c s="92"/>
      <c s="92"/>
      <c s="92"/>
      <c s="92"/>
      <c s="92"/>
      <c s="92"/>
      <c s="92"/>
      <c s="92"/>
      <c s="92"/>
      <c s="146">
        <f t="shared" si="0"/>
        <v>3319.6500000000001</v>
      </c>
      <c s="92"/>
      <c s="92">
        <v>25447.580000000002</v>
      </c>
      <c s="92"/>
      <c s="92"/>
      <c s="92"/>
      <c s="92"/>
      <c s="76">
        <f t="shared" si="1"/>
        <v>25447.580000000002</v>
      </c>
      <c s="92"/>
      <c s="92"/>
      <c s="92"/>
      <c s="92"/>
      <c s="76">
        <f t="shared" si="2"/>
        <v>0</v>
      </c>
      <c s="76">
        <f t="shared" si="3"/>
        <v>28767.230000000003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>
        <v>232240.35000000001</v>
      </c>
      <c s="98"/>
      <c s="94"/>
      <c s="76">
        <f t="shared" si="7"/>
        <v>232240.35000000001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8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232240.35000000001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232240.35000000001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4" spans="1:144" ht="13.5" thickBot="1">
      <c r="A14" s="133" t="s">
        <v>75</v>
      </c>
      <c s="90"/>
      <c s="91">
        <v>8047.9099999999999</v>
      </c>
      <c s="92"/>
      <c s="92"/>
      <c s="92"/>
      <c s="92"/>
      <c s="92"/>
      <c s="92"/>
      <c s="92">
        <v>2218.4499999999998</v>
      </c>
      <c s="92"/>
      <c s="92"/>
      <c s="146">
        <f t="shared" si="0"/>
        <v>10266.360000000001</v>
      </c>
      <c s="92">
        <v>406.07999999999998</v>
      </c>
      <c s="92">
        <v>7924.9099999999999</v>
      </c>
      <c s="92"/>
      <c s="92"/>
      <c s="92"/>
      <c s="92"/>
      <c s="76">
        <f t="shared" si="1"/>
        <v>8330.9899999999998</v>
      </c>
      <c s="92"/>
      <c s="92"/>
      <c s="92"/>
      <c s="92"/>
      <c s="76">
        <f t="shared" si="2"/>
        <v>0</v>
      </c>
      <c s="76">
        <f t="shared" si="3"/>
        <v>18597.349999999999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>
        <v>3319.6500000000001</v>
      </c>
      <c s="95"/>
      <c s="95"/>
      <c s="95"/>
      <c s="95"/>
      <c s="95"/>
      <c s="94"/>
      <c s="79">
        <f t="shared" si="9"/>
        <v>3319.6500000000001</v>
      </c>
      <c s="76">
        <f t="shared" si="10"/>
        <v>3319.6500000000001</v>
      </c>
      <c s="98"/>
      <c s="93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3319.6500000000001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3319.6500000000001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5" spans="1:144" ht="13.5" thickBot="1">
      <c r="A15" s="133" t="s">
        <v>76</v>
      </c>
      <c s="90"/>
      <c s="91"/>
      <c s="92">
        <v>767470</v>
      </c>
      <c s="92"/>
      <c s="92"/>
      <c s="92"/>
      <c s="92"/>
      <c s="92"/>
      <c s="92"/>
      <c s="92"/>
      <c s="92"/>
      <c s="146">
        <f t="shared" si="0"/>
        <v>767470</v>
      </c>
      <c s="92"/>
      <c s="92">
        <v>10458.68</v>
      </c>
      <c s="92"/>
      <c s="92"/>
      <c s="92"/>
      <c s="92"/>
      <c s="76">
        <f t="shared" si="1"/>
        <v>10458.68</v>
      </c>
      <c s="92"/>
      <c s="92"/>
      <c s="92"/>
      <c s="92"/>
      <c s="76">
        <f t="shared" si="2"/>
        <v>0</v>
      </c>
      <c s="76">
        <f t="shared" si="3"/>
        <v>777928.68000000005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8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6" spans="1:144" ht="13.5" thickBot="1">
      <c r="A16" s="133" t="s">
        <v>77</v>
      </c>
      <c s="90"/>
      <c s="91">
        <v>20340</v>
      </c>
      <c s="92"/>
      <c s="92"/>
      <c s="92"/>
      <c s="92"/>
      <c s="92"/>
      <c s="92"/>
      <c s="92"/>
      <c s="92"/>
      <c s="92"/>
      <c s="146">
        <f t="shared" si="0"/>
        <v>20340</v>
      </c>
      <c s="92"/>
      <c s="92">
        <v>17280.09</v>
      </c>
      <c s="92"/>
      <c s="92"/>
      <c s="92"/>
      <c s="92"/>
      <c s="76">
        <f t="shared" si="1"/>
        <v>17280.09</v>
      </c>
      <c s="92"/>
      <c s="92"/>
      <c s="92"/>
      <c s="92"/>
      <c s="76">
        <f t="shared" si="2"/>
        <v>0</v>
      </c>
      <c s="76">
        <f t="shared" si="3"/>
        <v>37620.089999999997</v>
      </c>
      <c s="93"/>
      <c s="93">
        <v>39550</v>
      </c>
      <c s="76">
        <f t="shared" si="4"/>
        <v>39550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>
        <v>8047.9099999999999</v>
      </c>
      <c s="94"/>
      <c s="76">
        <f t="shared" si="7"/>
        <v>8047.9099999999999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47597.910000000003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47597.910000000003</v>
      </c>
      <c s="79"/>
      <c s="100"/>
      <c s="89"/>
      <c s="9"/>
      <c s="8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7" spans="1:144" ht="13.5" thickBot="1">
      <c r="A17" s="133" t="s">
        <v>78</v>
      </c>
      <c s="90"/>
      <c s="91">
        <v>193271.54999999999</v>
      </c>
      <c s="92">
        <v>-3960</v>
      </c>
      <c s="92">
        <v>3960</v>
      </c>
      <c s="92"/>
      <c s="92"/>
      <c s="92"/>
      <c s="92"/>
      <c s="92"/>
      <c s="92"/>
      <c s="92"/>
      <c s="146">
        <f t="shared" si="0"/>
        <v>193271.54999999999</v>
      </c>
      <c s="92"/>
      <c s="92">
        <v>2851.54</v>
      </c>
      <c s="92"/>
      <c s="92"/>
      <c s="92"/>
      <c s="92"/>
      <c s="76">
        <f t="shared" si="1"/>
        <v>2851.54</v>
      </c>
      <c s="92"/>
      <c s="92"/>
      <c s="92"/>
      <c s="92"/>
      <c s="76">
        <f t="shared" si="2"/>
        <v>0</v>
      </c>
      <c s="76">
        <f t="shared" si="3"/>
        <v>196123.09</v>
      </c>
      <c s="93">
        <v>20340</v>
      </c>
      <c s="93">
        <v>94873.110000000001</v>
      </c>
      <c s="76">
        <f t="shared" si="4"/>
        <v>115213.11</v>
      </c>
      <c s="94"/>
      <c s="94"/>
      <c s="76">
        <f t="shared" si="5"/>
        <v>0</v>
      </c>
      <c s="95"/>
      <c s="93"/>
      <c s="96"/>
      <c s="94">
        <v>3960</v>
      </c>
      <c s="76">
        <f t="shared" si="6"/>
        <v>3960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119173.11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119173.11</v>
      </c>
      <c s="79"/>
      <c s="9"/>
      <c s="89"/>
      <c s="9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8" spans="1:144" ht="13.5" thickBot="1">
      <c r="A18" s="133" t="s">
        <v>79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3006</v>
      </c>
      <c s="92"/>
      <c s="92"/>
      <c s="92"/>
      <c s="92"/>
      <c s="76">
        <f t="shared" si="1"/>
        <v>3006</v>
      </c>
      <c s="92"/>
      <c s="92"/>
      <c s="92"/>
      <c s="92"/>
      <c s="76">
        <f t="shared" si="2"/>
        <v>0</v>
      </c>
      <c s="76">
        <f t="shared" si="3"/>
        <v>3006</v>
      </c>
      <c s="93">
        <v>195490</v>
      </c>
      <c s="93">
        <v>442850</v>
      </c>
      <c s="76">
        <f t="shared" si="4"/>
        <v>638340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638340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638340</v>
      </c>
      <c s="79"/>
      <c s="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19" spans="1:144" ht="13.5" thickBot="1">
      <c r="A19" s="133" t="s">
        <v>80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5379.79</v>
      </c>
      <c s="92"/>
      <c s="92"/>
      <c s="92"/>
      <c s="92"/>
      <c s="76">
        <f t="shared" si="1"/>
        <v>5379.79</v>
      </c>
      <c s="92"/>
      <c s="92"/>
      <c s="92"/>
      <c s="92"/>
      <c s="76">
        <f t="shared" si="2"/>
        <v>0</v>
      </c>
      <c s="76">
        <f t="shared" si="3"/>
        <v>5379.79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0" spans="1:144" ht="13.5" thickBot="1">
      <c r="A20" s="133" t="s">
        <v>81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>
        <v>17012.27</v>
      </c>
      <c s="92"/>
      <c s="92"/>
      <c s="92"/>
      <c s="92"/>
      <c s="76">
        <f t="shared" si="1"/>
        <v>17012.27</v>
      </c>
      <c s="92"/>
      <c s="92"/>
      <c s="92"/>
      <c s="92"/>
      <c s="76">
        <f t="shared" si="2"/>
        <v>0</v>
      </c>
      <c s="76">
        <f t="shared" si="3"/>
        <v>17012.27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1" spans="1:144" ht="13.5" thickBot="1">
      <c r="A21" s="133" t="s">
        <v>82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>
        <v>2450</v>
      </c>
      <c s="76">
        <f t="shared" si="1"/>
        <v>2450</v>
      </c>
      <c s="92"/>
      <c s="92"/>
      <c s="92"/>
      <c s="92"/>
      <c s="76">
        <f t="shared" si="2"/>
        <v>0</v>
      </c>
      <c s="76">
        <f t="shared" si="3"/>
        <v>2450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2" spans="1:144" ht="13.5" thickBot="1">
      <c r="A22" s="133" t="s">
        <v>85</v>
      </c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>
        <v>2450</v>
      </c>
      <c s="92"/>
      <c s="92"/>
      <c s="76">
        <f t="shared" si="1"/>
        <v>2450</v>
      </c>
      <c s="92"/>
      <c s="92"/>
      <c s="92"/>
      <c s="92"/>
      <c s="76">
        <f t="shared" si="2"/>
        <v>0</v>
      </c>
      <c s="76">
        <f t="shared" si="3"/>
        <v>2450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>
        <v>2450</v>
      </c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2450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2450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3" spans="1:144" ht="13.5" thickBot="1">
      <c r="A23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4" spans="1:144" ht="13.5" thickBot="1">
      <c r="A24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5" spans="1:144" ht="13.5" thickBot="1">
      <c r="A25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99"/>
      <c s="89"/>
      <c s="101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6" spans="1:144" ht="13.5" thickBot="1">
      <c r="A26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102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7" spans="1:144" ht="13.5" thickBot="1">
      <c r="A27" s="133"/>
      <c s="90"/>
      <c s="91"/>
      <c s="92"/>
      <c s="92"/>
      <c s="92"/>
      <c s="92"/>
      <c s="92"/>
      <c s="92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  <c s="10"/>
    </row>
    <row r="28" spans="1:120" ht="13.5" thickBot="1">
      <c r="A28" s="133"/>
      <c s="90"/>
      <c s="91"/>
      <c s="92"/>
      <c s="92"/>
      <c s="92"/>
      <c s="103"/>
      <c s="103"/>
      <c s="103"/>
      <c s="92"/>
      <c s="92"/>
      <c s="92"/>
      <c s="146">
        <f t="shared" si="0"/>
        <v>0</v>
      </c>
      <c s="92"/>
      <c s="92"/>
      <c s="92"/>
      <c s="92"/>
      <c s="92"/>
      <c s="92"/>
      <c s="76">
        <f t="shared" si="1"/>
        <v>0</v>
      </c>
      <c s="92"/>
      <c s="92"/>
      <c s="92"/>
      <c s="92"/>
      <c s="76">
        <f t="shared" si="2"/>
        <v>0</v>
      </c>
      <c s="76">
        <f t="shared" si="3"/>
        <v>0</v>
      </c>
      <c s="93"/>
      <c s="93"/>
      <c s="76">
        <f t="shared" si="4"/>
        <v>0</v>
      </c>
      <c s="94"/>
      <c s="94"/>
      <c s="76">
        <f t="shared" si="5"/>
        <v>0</v>
      </c>
      <c s="95"/>
      <c s="93"/>
      <c s="96"/>
      <c s="94"/>
      <c s="76">
        <f t="shared" si="6"/>
        <v>0</v>
      </c>
      <c s="97"/>
      <c s="98"/>
      <c s="94"/>
      <c s="76">
        <f t="shared" si="7"/>
        <v>0</v>
      </c>
      <c s="96"/>
      <c s="95"/>
      <c s="95"/>
      <c s="95"/>
      <c s="95"/>
      <c s="95"/>
      <c s="95"/>
      <c s="95"/>
      <c s="95"/>
      <c s="76">
        <f t="shared" si="8"/>
        <v>0</v>
      </c>
      <c s="95"/>
      <c s="95"/>
      <c s="96"/>
      <c s="95"/>
      <c s="95"/>
      <c s="95"/>
      <c s="95"/>
      <c s="95"/>
      <c s="94"/>
      <c s="79">
        <f t="shared" si="9"/>
        <v>0</v>
      </c>
      <c s="76">
        <f t="shared" si="10"/>
        <v>0</v>
      </c>
      <c s="98"/>
      <c s="93"/>
      <c s="93"/>
      <c s="93"/>
      <c s="94"/>
      <c s="96"/>
      <c s="95"/>
      <c s="94"/>
      <c s="76">
        <f t="shared" si="11"/>
        <v>0</v>
      </c>
      <c s="95"/>
      <c s="95"/>
      <c s="94"/>
      <c s="94"/>
      <c s="95"/>
      <c s="98"/>
      <c s="93"/>
      <c s="146">
        <f t="shared" si="12"/>
        <v>0</v>
      </c>
      <c s="98"/>
      <c s="93"/>
      <c s="94"/>
      <c s="94"/>
      <c s="94"/>
      <c s="94"/>
      <c s="76">
        <f t="shared" si="13"/>
        <v>0</v>
      </c>
      <c s="97"/>
      <c s="94"/>
      <c s="94"/>
      <c s="94"/>
      <c s="94"/>
      <c s="76">
        <f t="shared" si="14"/>
        <v>0</v>
      </c>
      <c s="76">
        <f t="shared" si="15"/>
        <v>0</v>
      </c>
      <c s="98"/>
      <c s="95"/>
      <c s="95"/>
      <c s="95"/>
      <c s="95"/>
      <c s="95"/>
      <c s="95"/>
      <c s="95"/>
      <c s="95"/>
      <c s="95"/>
      <c s="76">
        <f t="shared" si="16"/>
        <v>0</v>
      </c>
      <c s="76">
        <f t="shared" si="17"/>
        <v>0</v>
      </c>
      <c s="79"/>
      <c s="100"/>
      <c s="89"/>
      <c s="101"/>
      <c s="10"/>
      <c s="10"/>
      <c s="10"/>
      <c s="10"/>
      <c s="10"/>
      <c s="10"/>
      <c s="10"/>
      <c s="10"/>
      <c s="10"/>
      <c s="10"/>
      <c s="10"/>
    </row>
    <row r="29" spans="1:109" s="10" customFormat="1" ht="13.5" thickBot="1">
      <c r="A29" s="136"/>
      <c s="104"/>
      <c s="105"/>
      <c s="106"/>
      <c s="106"/>
      <c s="106"/>
      <c s="106"/>
      <c s="106"/>
      <c s="106"/>
      <c s="106"/>
      <c s="106"/>
      <c s="106"/>
      <c s="146">
        <f t="shared" si="0"/>
        <v>0</v>
      </c>
      <c s="106"/>
      <c s="106"/>
      <c s="106"/>
      <c s="106"/>
      <c s="106"/>
      <c s="106"/>
      <c s="76">
        <f t="shared" si="1"/>
        <v>0</v>
      </c>
      <c s="106"/>
      <c s="106"/>
      <c s="106"/>
      <c s="106"/>
      <c s="76">
        <f t="shared" si="2"/>
        <v>0</v>
      </c>
      <c s="76">
        <f t="shared" si="3"/>
        <v>0</v>
      </c>
      <c s="107"/>
      <c s="107"/>
      <c s="76">
        <f t="shared" si="4"/>
        <v>0</v>
      </c>
      <c s="108"/>
      <c s="108"/>
      <c s="76">
        <f t="shared" si="5"/>
        <v>0</v>
      </c>
      <c s="109"/>
      <c s="107"/>
      <c s="110"/>
      <c s="108"/>
      <c s="76">
        <f t="shared" si="6"/>
        <v>0</v>
      </c>
      <c s="111"/>
      <c s="112"/>
      <c s="108"/>
      <c s="76">
        <f t="shared" si="7"/>
        <v>0</v>
      </c>
      <c s="110"/>
      <c s="109"/>
      <c s="109"/>
      <c s="109"/>
      <c s="109"/>
      <c s="109"/>
      <c s="109"/>
      <c s="109"/>
      <c s="109"/>
      <c s="76">
        <f t="shared" si="8"/>
        <v>0</v>
      </c>
      <c s="109"/>
      <c s="109"/>
      <c s="110"/>
      <c s="109"/>
      <c s="109"/>
      <c s="109"/>
      <c s="109"/>
      <c s="109"/>
      <c s="108"/>
      <c s="79">
        <f t="shared" si="9"/>
        <v>0</v>
      </c>
      <c s="76">
        <f t="shared" si="10"/>
        <v>0</v>
      </c>
      <c s="112"/>
      <c s="107"/>
      <c s="107"/>
      <c s="107"/>
      <c s="108"/>
      <c s="110"/>
      <c s="109"/>
      <c s="108"/>
      <c s="76">
        <f t="shared" si="11"/>
        <v>0</v>
      </c>
      <c s="109"/>
      <c s="109"/>
      <c s="108"/>
      <c s="108"/>
      <c s="109"/>
      <c s="112"/>
      <c s="107"/>
      <c s="146">
        <f t="shared" si="12"/>
        <v>0</v>
      </c>
      <c s="113"/>
      <c s="150"/>
      <c s="108"/>
      <c s="108"/>
      <c s="108"/>
      <c s="108"/>
      <c s="76">
        <f t="shared" si="13"/>
        <v>0</v>
      </c>
      <c s="111"/>
      <c s="108"/>
      <c s="108"/>
      <c s="108"/>
      <c s="108"/>
      <c s="76">
        <f t="shared" si="14"/>
        <v>0</v>
      </c>
      <c s="76">
        <f t="shared" si="15"/>
        <v>0</v>
      </c>
      <c s="112"/>
      <c s="109"/>
      <c s="109"/>
      <c s="109"/>
      <c s="109"/>
      <c s="109"/>
      <c s="109"/>
      <c s="109"/>
      <c s="109"/>
      <c s="109"/>
      <c s="76">
        <f t="shared" si="16"/>
        <v>0</v>
      </c>
      <c s="76">
        <f t="shared" si="17"/>
        <v>0</v>
      </c>
      <c s="79"/>
      <c s="99"/>
      <c s="89"/>
      <c s="101"/>
    </row>
    <row r="30" spans="1:108" s="101" customFormat="1" ht="18.75" customHeight="1" thickBot="1">
      <c r="A30" s="114" t="s">
        <v>53</v>
      </c>
      <c s="115">
        <f t="shared" si="18" ref="B30:R30">SUM(B8:B29)</f>
        <v>0</v>
      </c>
      <c s="116">
        <f t="shared" si="18"/>
        <v>458467.25999999995</v>
      </c>
      <c s="116">
        <f t="shared" si="18"/>
        <v>763510</v>
      </c>
      <c s="116">
        <f t="shared" si="18"/>
        <v>3960</v>
      </c>
      <c s="116">
        <f t="shared" si="18"/>
        <v>0</v>
      </c>
      <c s="116">
        <f t="shared" si="18"/>
        <v>0</v>
      </c>
      <c s="116">
        <f t="shared" si="18"/>
        <v>0</v>
      </c>
      <c s="116">
        <f t="shared" si="18"/>
        <v>0</v>
      </c>
      <c s="116">
        <f t="shared" si="18"/>
        <v>2218.4499999999998</v>
      </c>
      <c s="116">
        <f t="shared" si="18"/>
        <v>0</v>
      </c>
      <c s="117">
        <f t="shared" si="18"/>
        <v>0</v>
      </c>
      <c s="146">
        <f t="shared" si="0"/>
        <v>1228155.71</v>
      </c>
      <c s="118">
        <f t="shared" si="18"/>
        <v>406.07999999999998</v>
      </c>
      <c s="116">
        <f t="shared" si="18"/>
        <v>138089.92999999996</v>
      </c>
      <c s="116">
        <f t="shared" si="18"/>
        <v>0</v>
      </c>
      <c s="116">
        <f t="shared" si="18"/>
        <v>2450</v>
      </c>
      <c s="116">
        <f t="shared" si="18"/>
        <v>0</v>
      </c>
      <c s="117">
        <f t="shared" si="19" ref="S30:X30">SUM(S8:S29)</f>
        <v>2450</v>
      </c>
      <c s="76">
        <f t="shared" si="1"/>
        <v>143396.00999999995</v>
      </c>
      <c s="118">
        <f t="shared" si="19"/>
        <v>0</v>
      </c>
      <c s="116">
        <f t="shared" si="19"/>
        <v>0</v>
      </c>
      <c s="116">
        <f t="shared" si="19"/>
        <v>0</v>
      </c>
      <c s="116">
        <f t="shared" si="19"/>
        <v>0</v>
      </c>
      <c s="76">
        <f t="shared" si="2"/>
        <v>0</v>
      </c>
      <c s="76">
        <f t="shared" si="3"/>
        <v>1371551.72</v>
      </c>
      <c s="119">
        <f t="shared" si="20" ref="AA30:AI30">SUM(AA8:AA29)</f>
        <v>215830</v>
      </c>
      <c s="119">
        <f t="shared" si="20"/>
        <v>577273.10999999999</v>
      </c>
      <c s="76">
        <f t="shared" si="4"/>
        <v>793103.10999999999</v>
      </c>
      <c s="119">
        <f t="shared" si="20"/>
        <v>0</v>
      </c>
      <c s="119">
        <f t="shared" si="20"/>
        <v>0</v>
      </c>
      <c s="76">
        <f t="shared" si="5"/>
        <v>0</v>
      </c>
      <c s="120">
        <f>SUM(AG8:AG29)</f>
        <v>0</v>
      </c>
      <c s="121">
        <f t="shared" si="20"/>
        <v>0</v>
      </c>
      <c s="122">
        <f t="shared" si="20"/>
        <v>1247.8</v>
      </c>
      <c s="121">
        <f t="shared" si="21" ref="AJ30:BG30">SUM(AJ8:AJ29)</f>
        <v>3960</v>
      </c>
      <c s="76">
        <f t="shared" si="6"/>
        <v>5207.8000000000002</v>
      </c>
      <c s="122">
        <f t="shared" si="21"/>
        <v>232240.35000000001</v>
      </c>
      <c s="119">
        <f t="shared" si="21"/>
        <v>8047.9099999999999</v>
      </c>
      <c s="121">
        <f t="shared" si="21"/>
        <v>0</v>
      </c>
      <c s="76">
        <f t="shared" si="7"/>
        <v>240288.26000000001</v>
      </c>
      <c s="122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>SUM(AW8:AW29)</f>
        <v>0</v>
      </c>
      <c s="119">
        <f>SUM(AX8:AX29)</f>
        <v>0</v>
      </c>
      <c s="76">
        <f t="shared" si="8"/>
        <v>0</v>
      </c>
      <c s="119">
        <f>SUM(AZ8:AZ29)</f>
        <v>0</v>
      </c>
      <c s="119">
        <f t="shared" si="21"/>
        <v>0</v>
      </c>
      <c s="122">
        <f t="shared" si="21"/>
        <v>3319.6500000000001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19">
        <f t="shared" si="21"/>
        <v>0</v>
      </c>
      <c s="121">
        <f>SUM(BH8:BH29)</f>
        <v>0</v>
      </c>
      <c s="79">
        <f t="shared" si="9"/>
        <v>3319.6500000000001</v>
      </c>
      <c s="76">
        <f t="shared" si="10"/>
        <v>3319.6500000000001</v>
      </c>
      <c s="119">
        <f t="shared" si="22" ref="BK30:BR30">SUM(BK8:BK29)</f>
        <v>0</v>
      </c>
      <c s="119">
        <f t="shared" si="22"/>
        <v>0</v>
      </c>
      <c s="119">
        <f t="shared" si="22"/>
        <v>0</v>
      </c>
      <c s="119">
        <f t="shared" si="22"/>
        <v>0</v>
      </c>
      <c s="121">
        <f t="shared" si="22"/>
        <v>0</v>
      </c>
      <c s="122">
        <f t="shared" si="22"/>
        <v>0</v>
      </c>
      <c s="119">
        <f t="shared" si="22"/>
        <v>0</v>
      </c>
      <c s="121">
        <f t="shared" si="22"/>
        <v>0</v>
      </c>
      <c s="76">
        <f t="shared" si="11"/>
        <v>0</v>
      </c>
      <c s="119">
        <f t="shared" si="23" ref="BT30:CG30">SUM(BT8:BT29)</f>
        <v>0</v>
      </c>
      <c s="119">
        <f t="shared" si="23"/>
        <v>0</v>
      </c>
      <c s="121">
        <f t="shared" si="23"/>
        <v>0</v>
      </c>
      <c s="121">
        <f t="shared" si="23"/>
        <v>0</v>
      </c>
      <c s="121">
        <f t="shared" si="23"/>
        <v>0</v>
      </c>
      <c s="121">
        <f t="shared" si="23"/>
        <v>0</v>
      </c>
      <c s="121">
        <f t="shared" si="23"/>
        <v>0</v>
      </c>
      <c s="146">
        <f t="shared" si="12"/>
        <v>1041918.8199999999</v>
      </c>
      <c s="119">
        <f t="shared" si="23"/>
        <v>0</v>
      </c>
      <c s="119">
        <f t="shared" si="23"/>
        <v>2450</v>
      </c>
      <c s="123">
        <f t="shared" si="23"/>
        <v>0</v>
      </c>
      <c s="124">
        <f t="shared" si="23"/>
        <v>0</v>
      </c>
      <c s="124">
        <f t="shared" si="23"/>
        <v>0</v>
      </c>
      <c s="124">
        <f t="shared" si="23"/>
        <v>0</v>
      </c>
      <c s="76">
        <f t="shared" si="13"/>
        <v>0</v>
      </c>
      <c s="124">
        <f>SUM(CI8:CI29)</f>
        <v>0</v>
      </c>
      <c s="124">
        <f>SUM(CJ8:CJ29)</f>
        <v>0</v>
      </c>
      <c s="124">
        <f>SUM(CK8:CK29)</f>
        <v>0</v>
      </c>
      <c s="124">
        <f>SUM(CL8:CL29)</f>
        <v>0</v>
      </c>
      <c s="124">
        <f>SUM(CM8:CM29)</f>
        <v>0</v>
      </c>
      <c s="76">
        <f t="shared" si="14"/>
        <v>0</v>
      </c>
      <c s="76">
        <f t="shared" si="15"/>
        <v>2450</v>
      </c>
      <c s="119">
        <f t="shared" si="24" ref="CP30:CY30">SUM(CP8:CP29)</f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119">
        <f t="shared" si="24"/>
        <v>0</v>
      </c>
      <c s="76">
        <f t="shared" si="16"/>
        <v>0</v>
      </c>
      <c s="76">
        <f t="shared" si="17"/>
        <v>1044368.8199999999</v>
      </c>
      <c s="79"/>
      <c s="9"/>
      <c s="74"/>
    </row>
    <row r="31" spans="1:108" s="101" customFormat="1" ht="19.5" customHeight="1" thickBot="1">
      <c r="A31" s="125" t="s">
        <v>54</v>
      </c>
      <c s="116">
        <f t="shared" si="25" ref="B31:R31">B30+B7</f>
        <v>0</v>
      </c>
      <c s="116">
        <f t="shared" si="25"/>
        <v>458467.25999999995</v>
      </c>
      <c s="116">
        <f t="shared" si="25"/>
        <v>763510</v>
      </c>
      <c s="116">
        <f t="shared" si="25"/>
        <v>3960</v>
      </c>
      <c s="116">
        <f t="shared" si="25"/>
        <v>0</v>
      </c>
      <c s="116">
        <f t="shared" si="25"/>
        <v>0</v>
      </c>
      <c s="116">
        <f t="shared" si="25"/>
        <v>0</v>
      </c>
      <c s="116">
        <f t="shared" si="25"/>
        <v>0</v>
      </c>
      <c s="116">
        <f t="shared" si="25"/>
        <v>2218.4499999999998</v>
      </c>
      <c s="116">
        <f t="shared" si="25"/>
        <v>0</v>
      </c>
      <c s="117">
        <f t="shared" si="25"/>
        <v>0</v>
      </c>
      <c s="146">
        <f t="shared" si="0"/>
        <v>1228155.71</v>
      </c>
      <c s="118">
        <f t="shared" si="25"/>
        <v>406.07999999999998</v>
      </c>
      <c s="116">
        <f t="shared" si="25"/>
        <v>138089.92999999996</v>
      </c>
      <c s="116">
        <f t="shared" si="25"/>
        <v>0</v>
      </c>
      <c s="116">
        <f t="shared" si="25"/>
        <v>2450</v>
      </c>
      <c s="116">
        <f t="shared" si="25"/>
        <v>0</v>
      </c>
      <c s="117">
        <f t="shared" si="26" ref="S31:X31">S30+S7</f>
        <v>2450</v>
      </c>
      <c s="76">
        <f t="shared" si="1"/>
        <v>143396.00999999995</v>
      </c>
      <c s="118">
        <f t="shared" si="26"/>
        <v>0</v>
      </c>
      <c s="116">
        <f t="shared" si="26"/>
        <v>0</v>
      </c>
      <c s="116">
        <f t="shared" si="26"/>
        <v>0</v>
      </c>
      <c s="116">
        <f t="shared" si="26"/>
        <v>0</v>
      </c>
      <c s="76">
        <f t="shared" si="2"/>
        <v>0</v>
      </c>
      <c s="76">
        <f t="shared" si="3"/>
        <v>1371551.72</v>
      </c>
      <c s="126">
        <f>AA30+AA7</f>
        <v>215830</v>
      </c>
      <c s="126">
        <f>AB30+AB7</f>
        <v>577273.10999999999</v>
      </c>
      <c s="76">
        <f t="shared" si="4"/>
        <v>793103.10999999999</v>
      </c>
      <c s="126">
        <f>AD30+AD7</f>
        <v>0</v>
      </c>
      <c s="126">
        <f>AE30+AE7</f>
        <v>0</v>
      </c>
      <c s="76">
        <f t="shared" si="5"/>
        <v>0</v>
      </c>
      <c s="127">
        <f>AG30+AG7</f>
        <v>0</v>
      </c>
      <c s="128">
        <f t="shared" si="27" ref="AH31:BR31">AH30+AH7</f>
        <v>0</v>
      </c>
      <c s="129">
        <f t="shared" si="27"/>
        <v>1247.8</v>
      </c>
      <c s="128">
        <f t="shared" si="27"/>
        <v>3960</v>
      </c>
      <c s="76">
        <f t="shared" si="6"/>
        <v>5207.8000000000002</v>
      </c>
      <c s="129">
        <f t="shared" si="27"/>
        <v>232240.35000000001</v>
      </c>
      <c s="126">
        <f t="shared" si="27"/>
        <v>8047.9099999999999</v>
      </c>
      <c s="128">
        <f t="shared" si="27"/>
        <v>0</v>
      </c>
      <c s="76">
        <f t="shared" si="7"/>
        <v>240288.26000000001</v>
      </c>
      <c s="129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>AW30+AW7</f>
        <v>0</v>
      </c>
      <c s="126">
        <f>AX30+AX7</f>
        <v>0</v>
      </c>
      <c s="76">
        <f t="shared" si="8"/>
        <v>0</v>
      </c>
      <c s="126">
        <f t="shared" si="27"/>
        <v>0</v>
      </c>
      <c s="126">
        <f t="shared" si="27"/>
        <v>0</v>
      </c>
      <c s="129">
        <f t="shared" si="27"/>
        <v>3319.6500000000001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8">
        <f t="shared" si="27"/>
        <v>0</v>
      </c>
      <c s="79">
        <f t="shared" si="9"/>
        <v>3319.6500000000001</v>
      </c>
      <c s="76">
        <f t="shared" si="10"/>
        <v>3319.6500000000001</v>
      </c>
      <c s="126">
        <f t="shared" si="27"/>
        <v>0</v>
      </c>
      <c s="126">
        <f t="shared" si="27"/>
        <v>0</v>
      </c>
      <c s="126">
        <f t="shared" si="27"/>
        <v>0</v>
      </c>
      <c s="126">
        <f t="shared" si="27"/>
        <v>0</v>
      </c>
      <c s="128">
        <f t="shared" si="27"/>
        <v>0</v>
      </c>
      <c s="129">
        <f t="shared" si="27"/>
        <v>0</v>
      </c>
      <c s="126">
        <f t="shared" si="27"/>
        <v>0</v>
      </c>
      <c s="128">
        <f t="shared" si="27"/>
        <v>0</v>
      </c>
      <c s="76">
        <f t="shared" si="11"/>
        <v>0</v>
      </c>
      <c s="126">
        <f t="shared" si="28" ref="BT31:CG31">BT30+BT7</f>
        <v>0</v>
      </c>
      <c s="126">
        <f t="shared" si="28"/>
        <v>0</v>
      </c>
      <c s="128">
        <f t="shared" si="28"/>
        <v>0</v>
      </c>
      <c s="128">
        <f t="shared" si="28"/>
        <v>0</v>
      </c>
      <c s="128">
        <f t="shared" si="28"/>
        <v>0</v>
      </c>
      <c s="128">
        <f t="shared" si="28"/>
        <v>0</v>
      </c>
      <c s="128">
        <f t="shared" si="28"/>
        <v>0</v>
      </c>
      <c s="146">
        <f t="shared" si="12"/>
        <v>1041918.8199999999</v>
      </c>
      <c s="126">
        <f t="shared" si="28"/>
        <v>0</v>
      </c>
      <c s="126">
        <f t="shared" si="28"/>
        <v>2450</v>
      </c>
      <c s="130">
        <f t="shared" si="28"/>
        <v>0</v>
      </c>
      <c s="117">
        <f t="shared" si="28"/>
        <v>0</v>
      </c>
      <c s="117">
        <f t="shared" si="28"/>
        <v>0</v>
      </c>
      <c s="117">
        <f t="shared" si="28"/>
        <v>0</v>
      </c>
      <c s="76">
        <f t="shared" si="13"/>
        <v>0</v>
      </c>
      <c s="117">
        <f>CI30+CI7</f>
        <v>0</v>
      </c>
      <c s="117">
        <f>CJ30+CJ7</f>
        <v>0</v>
      </c>
      <c s="117">
        <f>CK30+CK7</f>
        <v>0</v>
      </c>
      <c s="117">
        <f>CL30+CL7</f>
        <v>0</v>
      </c>
      <c s="117">
        <f>CM30+CM7</f>
        <v>0</v>
      </c>
      <c s="76">
        <f t="shared" si="14"/>
        <v>0</v>
      </c>
      <c s="76">
        <f t="shared" si="15"/>
        <v>2450</v>
      </c>
      <c s="126">
        <f t="shared" si="29" ref="CP31:CY31">CP30+CP7</f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126">
        <f t="shared" si="29"/>
        <v>0</v>
      </c>
      <c s="76">
        <f t="shared" si="16"/>
        <v>0</v>
      </c>
      <c s="76">
        <f t="shared" si="17"/>
        <v>1044368.8199999999</v>
      </c>
      <c s="76">
        <f>B36+Z31-DA31</f>
        <v>349054.64000000001</v>
      </c>
      <c s="9"/>
      <c s="74"/>
    </row>
    <row r="32" spans="1:106" s="10" customFormat="1" ht="15.75" customHeight="1">
      <c r="A3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7"/>
      <c s="157"/>
      <c/>
      <c/>
      <c/>
      <c/>
      <c/>
      <c/>
      <c/>
      <c/>
      <c/>
      <c/>
      <c s="137"/>
      <c s="135"/>
      <c s="135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B32" s="99"/>
    </row>
    <row r="33" spans="1:109" s="10" customFormat="1" ht="16.5" customHeight="1">
      <c r="A33" s="137">
        <v>2</v>
      </c>
      <c s="138">
        <v>21871.740000000002</v>
      </c>
      <c/>
      <c s="102">
        <f>D31-AB31-AE31-BL31+G31</f>
        <v>186236.89000000001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37"/>
      <c s="102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2</v>
      </c>
      <c s="140">
        <f>B33+T31-CO31</f>
        <v>162817.74999999994</v>
      </c>
      <c s="101"/>
      <c r="DE33" s="101"/>
    </row>
    <row r="34" spans="1:106" s="10" customFormat="1" ht="12.75">
      <c r="A34" s="137">
        <v>4</v>
      </c>
      <c s="138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4</v>
      </c>
      <c s="141">
        <f>B34+M31-CA31</f>
        <v>186236.89000000001</v>
      </c>
    </row>
    <row r="35" spans="1:106" s="10" customFormat="1" ht="19.5" customHeight="1">
      <c r="A35" s="137">
        <v>5</v>
      </c>
      <c s="1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s="151">
        <v>5</v>
      </c>
      <c s="140">
        <f>B35+Y31-CZ31</f>
        <v>0</v>
      </c>
    </row>
    <row r="36" spans="1:106" s="10" customFormat="1" ht="21" customHeight="1">
      <c r="A36" s="147" t="s">
        <v>27</v>
      </c>
      <c s="137">
        <f>B35+B34+B33</f>
        <v>21871.740000000002</v>
      </c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 r="DB36" s="152">
        <f>DB35+DB34+DB33</f>
        <v>349054.63999999996</v>
      </c>
    </row>
    <row r="37" spans="1:104" s="10" customFormat="1" ht="13.5" thickBot="1">
      <c r="A37"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  <c/>
    </row>
    <row r="38" spans="21:24" ht="12.75">
      <c r="U38" s="14"/>
      <c s="14"/>
      <c s="14"/>
      <c s="14"/>
    </row>
    <row r="39" spans="21:24" ht="12.75">
      <c r="U39" s="27"/>
      <c s="62"/>
      <c s="62"/>
      <c s="62"/>
    </row>
    <row r="40" spans="21:24" ht="13.5" thickBot="1">
      <c r="U40" s="59"/>
      <c s="28"/>
      <c s="28"/>
      <c s="28"/>
    </row>
  </sheetData>
  <sheetProtection selectLockedCells="1" selectUnlockedCells="1"/>
  <mergeCells count="14">
    <mergeCell ref="A1:CN1"/>
    <mergeCell ref="A2:CN2"/>
    <mergeCell ref="A3:CN3"/>
    <mergeCell ref="AA4:AB4"/>
    <mergeCell ref="AD4:AE4"/>
    <mergeCell ref="AI4:AJ4"/>
    <mergeCell ref="AL4:AN4"/>
    <mergeCell ref="AP4:AX4"/>
    <mergeCell ref="BB4:BH4"/>
    <mergeCell ref="BP4:BR4"/>
    <mergeCell ref="CE4:CG4"/>
    <mergeCell ref="CI4:CM4"/>
    <mergeCell ref="AI5:AJ5"/>
    <mergeCell ref="AA32:AB32"/>
  </mergeCells>
  <pageMargins left="0.393700787401575" right="0.196850393700787" top="0.984251968503937" bottom="0.196850393700787" header="0.511811023622047" footer="0.511811023622047"/>
  <pageSetup horizontalDpi="300" verticalDpi="300" orientation="landscape" paperSize="9" scale="80" r:id="rId1"/>
  <headerFooter alignWithMargins="0"/>
  <colBreaks count="5" manualBreakCount="5">
    <brk id="13" max="35" man="1"/>
    <brk id="25" max="35" man="1"/>
    <brk id="39" max="35" man="1"/>
    <brk id="55" max="35" man="1"/>
    <brk id="71" max="3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H15" sqref="H15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m="http://schemas.microsoft.com/office/excel/2006/main">
  <dimension ref="A1"/>
  <sheetViews>
    <sheetView view="pageBreakPreview" zoomScaleNormal="100" zoomScaleSheetLayoutView="100" workbookViewId="0" topLeftCell="A1">
      <selection pane="topLeft" activeCell="A1" sqref="A1"/>
    </sheetView>
  </sheetViews>
  <sheetFormatPr defaultRowHeight="12.75"/>
  <sheetData/>
  <sheetProtection selectLockedCells="1" selectUnlockedCells="1"/>
  <pageMargins left="0.75" right="0.75" top="1" bottom="1" header="0.511805555555556" footer="0.511805555555556"/>
  <pageSetup horizontalDpi="300" verticalDpi="300" orientation="portrait" paperSize="9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AppVersion>16.0000</AppVers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Template/>
  <Manager/>
  <Company/>
  <LinksUpToDate>false</LinksUpToDate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Наталья Морозова</cp:lastModifiedBy>
  <cp:lastPrinted>2025-01-10T02:07:13Z</cp:lastPrinted>
  <dcterms:modified xsi:type="dcterms:W3CDTF">2026-02-05T02:01:56Z</dcterms:modified>
  <cp:category/>
</cp:coreProperties>
</file>