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9200" windowHeight="11595" activeTab="0"/>
  </bookViews>
  <sheets>
    <sheet name="Лист1" sheetId="1" r:id="rId2"/>
    <sheet name="Лист2" sheetId="2" r:id="rId3"/>
    <sheet name="Лист3" sheetId="3" r:id="rId4"/>
  </sheets>
  <definedNames>
    <definedName name="_xlnm.Print_Area" localSheetId="0">Лист1!$A$1:$DE$35</definedName>
  </definedNames>
  <calcPr fullCalcOnLoad="1"/>
</workbook>
</file>

<file path=xl/calcChain.xml><?xml version="1.0" encoding="utf-8"?>
<calcChain xmlns="http://schemas.openxmlformats.org/spreadsheetml/2006/main">
  <c r="DE35" i="1" l="1"/>
</calcChain>
</file>

<file path=xl/sharedStrings.xml><?xml version="1.0" encoding="utf-8"?>
<sst xmlns="http://schemas.openxmlformats.org/spreadsheetml/2006/main" count="124" uniqueCount="92">
  <si>
    <t xml:space="preserve">                                                                                                                            </t>
  </si>
  <si>
    <t>Остаток</t>
  </si>
  <si>
    <t>М. б-т</t>
  </si>
  <si>
    <t>Субвенции</t>
  </si>
  <si>
    <t>Учебные</t>
  </si>
  <si>
    <t>Возмещение</t>
  </si>
  <si>
    <t>Р/плата</t>
  </si>
  <si>
    <t>Пит.сотр.</t>
  </si>
  <si>
    <t>Пл.услуги</t>
  </si>
  <si>
    <t>Спонсор</t>
  </si>
  <si>
    <t>ИТОГО</t>
  </si>
  <si>
    <t>Иные цели</t>
  </si>
  <si>
    <t>Итого</t>
  </si>
  <si>
    <t>ВСЕГО</t>
  </si>
  <si>
    <t>212/112</t>
  </si>
  <si>
    <t>Содержание</t>
  </si>
  <si>
    <t>Возврат</t>
  </si>
  <si>
    <t>Всего:</t>
  </si>
  <si>
    <t>Дата</t>
  </si>
  <si>
    <t>на</t>
  </si>
  <si>
    <t>м/задание</t>
  </si>
  <si>
    <t>субв.</t>
  </si>
  <si>
    <t>м.б-т</t>
  </si>
  <si>
    <t>ком.услуг</t>
  </si>
  <si>
    <t>20 л/с</t>
  </si>
  <si>
    <t>21 л/с</t>
  </si>
  <si>
    <t>ПРИХОД</t>
  </si>
  <si>
    <t>Субв.</t>
  </si>
  <si>
    <t>Итого:</t>
  </si>
  <si>
    <t>м. б-т</t>
  </si>
  <si>
    <t>Связь</t>
  </si>
  <si>
    <t>Т-энергия</t>
  </si>
  <si>
    <t>Э/энергия</t>
  </si>
  <si>
    <t>Вода</t>
  </si>
  <si>
    <t>Вывоз</t>
  </si>
  <si>
    <t>Дератиз.</t>
  </si>
  <si>
    <t>Содержан</t>
  </si>
  <si>
    <t>УМВД</t>
  </si>
  <si>
    <t>ЦРБ</t>
  </si>
  <si>
    <t>Н. имущ</t>
  </si>
  <si>
    <t>ГП</t>
  </si>
  <si>
    <t>питание</t>
  </si>
  <si>
    <t>р/платы</t>
  </si>
  <si>
    <t>ИП</t>
  </si>
  <si>
    <t>290/831</t>
  </si>
  <si>
    <t>аренда</t>
  </si>
  <si>
    <t>иные цели</t>
  </si>
  <si>
    <t>РАСХОД</t>
  </si>
  <si>
    <t>на конец м-ца</t>
  </si>
  <si>
    <t>0830</t>
  </si>
  <si>
    <t>мусора</t>
  </si>
  <si>
    <t>охрана</t>
  </si>
  <si>
    <t>М.б-т</t>
  </si>
  <si>
    <t>сокращ.</t>
  </si>
  <si>
    <t>Зарянко</t>
  </si>
  <si>
    <t>Всего</t>
  </si>
  <si>
    <t>О-ты:</t>
  </si>
  <si>
    <t>Аренда</t>
  </si>
  <si>
    <t>0751</t>
  </si>
  <si>
    <t>223/247</t>
  </si>
  <si>
    <t>суточные</t>
  </si>
  <si>
    <t>Курсы</t>
  </si>
  <si>
    <t>Кривенок</t>
  </si>
  <si>
    <t>Аникина</t>
  </si>
  <si>
    <t>АПС</t>
  </si>
  <si>
    <t>ПЕ</t>
  </si>
  <si>
    <t>ФСС</t>
  </si>
  <si>
    <t>промывка</t>
  </si>
  <si>
    <t>оценка</t>
  </si>
  <si>
    <t>труда</t>
  </si>
  <si>
    <t>01.01.25г</t>
  </si>
  <si>
    <t xml:space="preserve">Финансирование, кассовые расходы     за   апрель  2025г                                ДОУ-6                                                                                                                 </t>
  </si>
  <si>
    <t>1.04.</t>
  </si>
  <si>
    <t>3.04.</t>
  </si>
  <si>
    <t>4.04.</t>
  </si>
  <si>
    <t>7.04.</t>
  </si>
  <si>
    <t>8.04.</t>
  </si>
  <si>
    <t>9.04.</t>
  </si>
  <si>
    <t>10.04.</t>
  </si>
  <si>
    <t>11.04.</t>
  </si>
  <si>
    <t>14.04.</t>
  </si>
  <si>
    <t>15.04.</t>
  </si>
  <si>
    <t>16.04.</t>
  </si>
  <si>
    <t>17.04.</t>
  </si>
  <si>
    <t>18.04.</t>
  </si>
  <si>
    <t>21.04.</t>
  </si>
  <si>
    <t>22.04.</t>
  </si>
  <si>
    <t>23.04.</t>
  </si>
  <si>
    <t>24.04.</t>
  </si>
  <si>
    <t>25.04.</t>
  </si>
  <si>
    <t>28.04.</t>
  </si>
  <si>
    <t>30.04.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</si>
</sst>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4">
    <font>
      <sz val="10"/>
      <name val="Arial Cyr"/>
      <family val="2"/>
    </font>
    <font>
      <sz val="10"/>
      <color theme="1"/>
      <name val="Arial"/>
      <family val="2"/>
    </font>
    <font>
      <sz val="10"/>
      <name val="Arial"/>
      <family val="0"/>
    </font>
    <font>
      <b/>
      <sz val="10"/>
      <name val="Times New Roman"/>
      <family val="1"/>
    </font>
    <font>
      <b/>
      <sz val="10"/>
      <name val="Arial Cyr"/>
      <family val="2"/>
    </font>
    <font>
      <b/>
      <sz val="8"/>
      <name val="Arial Cyr"/>
      <family val="2"/>
    </font>
    <font>
      <b/>
      <sz val="11"/>
      <name val="Times New Roman"/>
      <family val="1"/>
    </font>
    <font>
      <sz val="8"/>
      <name val="Arial Cyr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 style="medium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 style="medium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>
        <color indexed="0"/>
      </right>
      <top>
        <color indexed="0"/>
      </top>
      <bottom style="thin">
        <color indexed="8"/>
      </bottom>
    </border>
    <border>
      <left>
        <color indexed="0"/>
      </left>
      <right>
        <color indexed="0"/>
      </right>
      <top>
        <color indexed="0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 style="thin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>
        <color indexed="0"/>
      </left>
      <right style="thin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1" applyNumberFormat="0" applyAlignment="0" applyProtection="0"/>
    <xf numFmtId="0" fontId="40" fillId="27" borderId="2" applyNumberFormat="0" applyAlignment="0" applyProtection="0"/>
    <xf numFmtId="0" fontId="39" fillId="27" borderId="1" applyNumberFormat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28" borderId="7" applyNumberFormat="0" applyAlignment="0" applyProtection="0"/>
    <xf numFmtId="0" fontId="33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7" fillId="32" borderId="0" applyNumberFormat="0" applyBorder="0" applyAlignment="0" applyProtection="0"/>
  </cellStyleXfs>
  <cellXfs count="161">
    <xf numFmtId="0" fontId="0" fillId="0" borderId="0" xfId="0" applyAlignment="1">
      <alignment/>
    </xf>
    <xf numFmtId="0" fontId="3" fillId="0" borderId="0" xfId="0" applyFont="1" applyBorder="1" applyAlignment="1">
      <alignment/>
    </xf>
    <xf numFmtId="0" fontId="4" fillId="0" borderId="0" xfId="0" applyFont="1" applyAlignment="1">
      <alignment/>
    </xf>
    <xf numFmtId="0" fontId="5" fillId="0" borderId="0" xfId="0" applyFont="1" applyAlignment="1">
      <alignment horizontal="left"/>
    </xf>
    <xf numFmtId="0" fontId="0" fillId="0" borderId="0" xfId="0" applyBorder="1" applyAlignment="1">
      <alignment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0" fillId="0" borderId="0" xfId="0" applyFont="1" applyBorder="1" applyAlignment="1">
      <alignment/>
    </xf>
    <xf numFmtId="0" fontId="8" fillId="0" borderId="43" xfId="0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4" fontId="8" fillId="0" borderId="45" xfId="0" applyNumberFormat="1" applyFont="1" applyBorder="1" applyAlignment="1">
      <alignment horizontal="center"/>
    </xf>
    <xf numFmtId="4" fontId="8" fillId="0" borderId="46" xfId="0" applyNumberFormat="1" applyFont="1" applyBorder="1" applyAlignment="1">
      <alignment horizontal="center"/>
    </xf>
    <xf numFmtId="4" fontId="8" fillId="0" borderId="47" xfId="0" applyNumberFormat="1" applyFont="1" applyBorder="1" applyAlignment="1">
      <alignment horizontal="center"/>
    </xf>
    <xf numFmtId="4" fontId="8" fillId="0" borderId="48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8" fillId="0" borderId="49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  <xf numFmtId="4" fontId="8" fillId="0" borderId="51" xfId="0" applyNumberFormat="1" applyFont="1" applyBorder="1" applyAlignment="1">
      <alignment horizontal="center"/>
    </xf>
    <xf numFmtId="0" fontId="0" fillId="0" borderId="0" xfId="0" applyFont="1" applyFill="1" applyBorder="1" applyAlignment="1">
      <alignment/>
    </xf>
    <xf numFmtId="4" fontId="8" fillId="0" borderId="52" xfId="0" applyNumberFormat="1" applyFont="1" applyBorder="1" applyAlignment="1">
      <alignment horizontal="right"/>
    </xf>
    <xf numFmtId="4" fontId="8" fillId="0" borderId="53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6" xfId="0" applyNumberFormat="1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3" xfId="0" applyNumberFormat="1" applyFont="1" applyBorder="1" applyAlignment="1">
      <alignment horizontal="center"/>
    </xf>
    <xf numFmtId="4" fontId="8" fillId="0" borderId="5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/>
    </xf>
    <xf numFmtId="0" fontId="4" fillId="0" borderId="0" xfId="0" applyFont="1" applyBorder="1" applyAlignment="1">
      <alignment/>
    </xf>
    <xf numFmtId="4" fontId="0" fillId="0" borderId="0" xfId="0" applyNumberFormat="1" applyAlignment="1">
      <alignment/>
    </xf>
    <xf numFmtId="4" fontId="8" fillId="0" borderId="0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3" fillId="33" borderId="13" xfId="0" applyFont="1" applyFill="1" applyBorder="1" applyAlignment="1">
      <alignment horizontal="center"/>
    </xf>
    <xf numFmtId="4" fontId="3" fillId="33" borderId="12" xfId="0" applyNumberFormat="1" applyFont="1" applyFill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33" borderId="5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33" borderId="14" xfId="0" applyNumberFormat="1" applyFont="1" applyFill="1" applyBorder="1" applyAlignment="1">
      <alignment horizontal="center"/>
    </xf>
    <xf numFmtId="4" fontId="3" fillId="33" borderId="60" xfId="0" applyNumberFormat="1" applyFont="1" applyFill="1" applyBorder="1" applyAlignment="1">
      <alignment horizontal="center"/>
    </xf>
    <xf numFmtId="4" fontId="3" fillId="33" borderId="61" xfId="0" applyNumberFormat="1" applyFont="1" applyFill="1" applyBorder="1" applyAlignment="1">
      <alignment horizontal="center"/>
    </xf>
    <xf numFmtId="4" fontId="3" fillId="33" borderId="1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4" fontId="4" fillId="0" borderId="62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63" xfId="0" applyNumberFormat="1" applyFont="1" applyBorder="1" applyAlignment="1">
      <alignment horizontal="center"/>
    </xf>
    <xf numFmtId="4" fontId="4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49" fontId="8" fillId="0" borderId="5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4" fontId="0" fillId="0" borderId="0" xfId="0" applyNumberFormat="1" applyFont="1" applyBorder="1" applyAlignment="1">
      <alignment/>
    </xf>
    <xf numFmtId="4" fontId="0" fillId="0" borderId="0" xfId="0" applyNumberFormat="1" applyBorder="1" applyAlignment="1">
      <alignment/>
    </xf>
    <xf numFmtId="4" fontId="4" fillId="0" borderId="0" xfId="0" applyNumberFormat="1" applyFont="1" applyBorder="1" applyAlignment="1">
      <alignment/>
    </xf>
    <xf numFmtId="4" fontId="0" fillId="0" borderId="0" xfId="0" applyNumberFormat="1" applyBorder="1" applyAlignment="1">
      <alignment/>
    </xf>
    <xf numFmtId="0" fontId="0" fillId="0" borderId="0" xfId="0" applyBorder="1" applyAlignment="1">
      <alignment/>
    </xf>
    <xf numFmtId="0" fontId="3" fillId="0" borderId="24" xfId="0" applyFont="1" applyBorder="1" applyAlignment="1">
      <alignment/>
    </xf>
    <xf numFmtId="0" fontId="3" fillId="0" borderId="43" xfId="0" applyFont="1" applyBorder="1" applyAlignment="1">
      <alignment/>
    </xf>
    <xf numFmtId="0" fontId="3" fillId="0" borderId="4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14" xfId="0" applyBorder="1" applyAlignment="1">
      <alignment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EQ40"/>
  <sheetViews>
    <sheetView tabSelected="1" view="pageBreakPreview" zoomScaleNormal="100" zoomScaleSheetLayoutView="100" workbookViewId="0" topLeftCell="A1">
      <pane xSplit="2" ySplit="3" topLeftCell="E4" activePane="bottomRight" state="frozen"/>
      <selection pane="topLeft" activeCell="A1" sqref="A1"/>
      <selection pane="bottomLeft" activeCell="A4" sqref="A4"/>
      <selection pane="topRight" activeCell="C1" sqref="C1"/>
      <selection pane="bottomRight" activeCell="Q25" sqref="Q25"/>
    </sheetView>
  </sheetViews>
  <sheetFormatPr defaultRowHeight="12.75"/>
  <cols>
    <col min="1" max="1" width="9.28571428571429" customWidth="1"/>
    <col min="2" max="2" width="11.7142857142857" customWidth="1"/>
    <col min="3" max="3" width="14.2857142857143" customWidth="1"/>
    <col min="4" max="4" width="12.2857142857143" customWidth="1"/>
    <col min="5" max="9" width="12.5714285714286" customWidth="1"/>
    <col min="10" max="10" width="11.1428571428571" customWidth="1"/>
    <col min="11" max="11" width="12.8571428571429" customWidth="1"/>
    <col min="12" max="12" width="10.8571428571429" customWidth="1"/>
    <col min="13" max="13" width="11.1428571428571" customWidth="1"/>
    <col min="14" max="14" width="11.7142857142857" customWidth="1"/>
    <col min="15" max="15" width="9.57142857142857" customWidth="1"/>
    <col min="16" max="16" width="12.5714285714286" customWidth="1"/>
    <col min="17" max="17" width="11.2857142857143" customWidth="1"/>
    <col min="18" max="18" width="11.7142857142857" customWidth="1"/>
    <col min="19" max="19" width="11.2857142857143" customWidth="1"/>
    <col min="20" max="20" width="11.5714285714286" customWidth="1"/>
    <col min="21" max="21" width="10.8571428571429" customWidth="1"/>
    <col min="22" max="22" width="10.2857142857143" customWidth="1"/>
    <col min="23" max="23" width="13.5714285714286" customWidth="1"/>
    <col min="24" max="24" width="13.7142857142857" customWidth="1"/>
    <col min="25" max="26" width="11.4285714285714" customWidth="1"/>
    <col min="27" max="27" width="12.5714285714286" customWidth="1"/>
    <col min="28" max="28" width="11.5714285714286" customWidth="1"/>
    <col min="29" max="29" width="12.1428571428571" customWidth="1"/>
    <col min="30" max="30" width="14.2857142857143" customWidth="1"/>
    <col min="31" max="31" width="13.2857142857143" customWidth="1"/>
    <col min="32" max="32" width="14.5714285714286" customWidth="1"/>
    <col min="33" max="34" width="13" customWidth="1"/>
    <col min="35" max="35" width="13.4285714285714" customWidth="1"/>
    <col min="36" max="36" width="12.5714285714286" customWidth="1"/>
    <col min="37" max="37" width="10.8571428571429" customWidth="1"/>
    <col min="38" max="38" width="10" customWidth="1"/>
    <col min="39" max="39" width="10.5714285714286" customWidth="1"/>
    <col min="40" max="40" width="10.8571428571429" customWidth="1"/>
    <col min="41" max="41" width="12.2857142857143" customWidth="1"/>
    <col min="42" max="42" width="11.2857142857143" customWidth="1"/>
    <col min="43" max="43" width="14.1428571428571" customWidth="1"/>
    <col min="44" max="44" width="10.8571428571429" customWidth="1"/>
    <col min="45" max="45" width="12.2857142857143" customWidth="1"/>
    <col min="46" max="46" width="10.2857142857143" customWidth="1"/>
    <col min="47" max="47" width="11.4285714285714" customWidth="1"/>
    <col min="48" max="48" width="11.2857142857143" customWidth="1"/>
    <col min="49" max="49" width="10.1428571428571" customWidth="1"/>
    <col min="50" max="50" width="10.2857142857143" customWidth="1"/>
    <col min="51" max="52" width="9.57142857142857" customWidth="1"/>
    <col min="53" max="53" width="11.5714285714286" customWidth="1"/>
    <col min="54" max="54" width="10.5714285714286" customWidth="1"/>
    <col min="55" max="55" width="13.8571428571429" customWidth="1"/>
    <col min="56" max="56" width="9.42857142857143" customWidth="1"/>
    <col min="57" max="57" width="10.2857142857143" customWidth="1"/>
    <col min="58" max="58" width="10.4285714285714" customWidth="1"/>
    <col min="59" max="59" width="10.1428571428571" customWidth="1"/>
    <col min="60" max="60" width="9.71428571428571" customWidth="1"/>
    <col min="61" max="61" width="9.57142857142857" customWidth="1"/>
    <col min="62" max="62" width="10.4285714285714" customWidth="1"/>
    <col min="63" max="63" width="10.2857142857143" customWidth="1"/>
    <col min="64" max="64" width="10" customWidth="1"/>
    <col min="65" max="66" width="12.2857142857143" customWidth="1"/>
    <col min="67" max="70" width="11.1428571428571" customWidth="1"/>
    <col min="71" max="71" width="10.7142857142857" customWidth="1"/>
    <col min="72" max="72" width="11.8571428571429" customWidth="1"/>
    <col min="73" max="73" width="8.57142857142857" customWidth="1"/>
    <col min="74" max="74" width="9.85714285714286" customWidth="1"/>
    <col min="75" max="75" width="12" customWidth="1"/>
    <col min="76" max="76" width="11.1428571428571" customWidth="1"/>
    <col min="77" max="77" width="10.5714285714286" customWidth="1"/>
    <col min="78" max="78" width="10.8571428571429" customWidth="1"/>
    <col min="79" max="79" width="11.5714285714286" customWidth="1"/>
    <col min="80" max="80" width="11.1428571428571" customWidth="1"/>
    <col min="81" max="81" width="8.85714285714286" customWidth="1"/>
    <col min="82" max="82" width="10.8571428571429" customWidth="1"/>
    <col min="83" max="83" width="12.5714285714286" customWidth="1"/>
    <col min="84" max="84" width="10.4285714285714" customWidth="1"/>
    <col min="85" max="85" width="11.2857142857143" customWidth="1"/>
    <col min="86" max="86" width="12.5714285714286" customWidth="1"/>
    <col min="87" max="88" width="10.7142857142857" customWidth="1"/>
    <col min="89" max="89" width="11.7142857142857" customWidth="1"/>
    <col min="90" max="90" width="11.4285714285714" customWidth="1"/>
    <col min="91" max="93" width="9.85714285714286" customWidth="1"/>
    <col min="94" max="94" width="11.1428571428571" customWidth="1"/>
    <col min="95" max="95" width="12.8571428571429" customWidth="1"/>
    <col min="96" max="96" width="16.4285714285714" customWidth="1"/>
    <col min="97" max="101" width="11.7142857142857" customWidth="1"/>
    <col min="102" max="102" width="2.42857142857143" customWidth="1"/>
    <col min="103" max="104" width="2.28571428571429" customWidth="1"/>
    <col min="105" max="105" width="2" customWidth="1"/>
    <col min="106" max="106" width="3.14285714285714" customWidth="1"/>
    <col min="107" max="107" width="13.7142857142857" customWidth="1"/>
    <col min="108" max="108" width="14.4285714285714" customWidth="1"/>
    <col min="109" max="109" width="15" customWidth="1"/>
    <col min="110" max="110" width="13" customWidth="1"/>
    <col min="111" max="112" width="12.5714285714286" customWidth="1"/>
  </cols>
  <sheetData>
    <row r="1" spans="1:111" ht="20.25" customHeight="1" thickBot="1">
      <c r="A1" s="148" t="s">
        <v>0</v>
      </c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48"/>
      <c s="1"/>
      <c s="1"/>
      <c s="1"/>
      <c s="1"/>
      <c s="1"/>
      <c s="1"/>
      <c s="1"/>
      <c s="1"/>
      <c s="1"/>
      <c s="1"/>
      <c s="1"/>
      <c s="1"/>
      <c s="2"/>
      <c s="3"/>
      <c r="DG1" s="2"/>
    </row>
    <row r="2" spans="1:111" ht="13.5" thickBot="1">
      <c r="A2" s="149" t="s">
        <v>71</v>
      </c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4"/>
      <c s="4"/>
      <c s="4"/>
      <c s="4"/>
      <c s="4"/>
      <c s="4"/>
      <c s="4"/>
      <c s="4"/>
      <c s="4"/>
      <c s="4"/>
      <c s="4"/>
      <c s="4"/>
      <c s="5"/>
      <c s="3"/>
      <c r="DG2" s="3"/>
    </row>
    <row r="3" spans="1:146" ht="13.5" thickBot="1">
      <c r="A3"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6"/>
      <c s="6"/>
      <c s="6"/>
      <c s="6"/>
      <c s="6"/>
      <c s="6"/>
      <c s="6"/>
      <c s="6"/>
      <c s="6"/>
      <c s="6"/>
      <c s="6"/>
      <c s="6"/>
      <c r="DE3" s="7"/>
      <c s="8"/>
      <c s="9"/>
      <c r="ED3" s="10"/>
      <c s="10"/>
      <c s="10"/>
      <c s="10"/>
      <c s="10"/>
      <c s="10"/>
      <c s="10"/>
      <c s="10"/>
      <c s="10"/>
      <c s="10"/>
      <c s="10"/>
      <c s="10"/>
      <c s="10"/>
    </row>
    <row r="4" spans="1:147" ht="15" thickBot="1">
      <c r="A4" s="11"/>
      <c s="12" t="s">
        <v>1</v>
      </c>
      <c s="13" t="s">
        <v>2</v>
      </c>
      <c s="14" t="s">
        <v>3</v>
      </c>
      <c s="14" t="s">
        <v>4</v>
      </c>
      <c s="14"/>
      <c s="14">
        <v>211</v>
      </c>
      <c s="14">
        <v>211</v>
      </c>
      <c s="14"/>
      <c s="14" t="s">
        <v>66</v>
      </c>
      <c s="14" t="s">
        <v>5</v>
      </c>
      <c s="14"/>
      <c s="14"/>
      <c s="14" t="s">
        <v>57</v>
      </c>
      <c s="14"/>
      <c s="14" t="s">
        <v>6</v>
      </c>
      <c s="14" t="s">
        <v>7</v>
      </c>
      <c s="14" t="s">
        <v>8</v>
      </c>
      <c s="14"/>
      <c s="14" t="s">
        <v>9</v>
      </c>
      <c s="14"/>
      <c s="14"/>
      <c s="15" t="s">
        <v>10</v>
      </c>
      <c s="14" t="s">
        <v>11</v>
      </c>
      <c s="14" t="s">
        <v>11</v>
      </c>
      <c s="14" t="s">
        <v>11</v>
      </c>
      <c s="14" t="s">
        <v>11</v>
      </c>
      <c s="14" t="s">
        <v>11</v>
      </c>
      <c s="14" t="s">
        <v>12</v>
      </c>
      <c s="12" t="s">
        <v>13</v>
      </c>
      <c s="151">
        <v>211</v>
      </c>
      <c s="151"/>
      <c s="16"/>
      <c s="152">
        <v>213</v>
      </c>
      <c s="152"/>
      <c s="16"/>
      <c s="17" t="s">
        <v>14</v>
      </c>
      <c s="137">
        <v>222</v>
      </c>
      <c s="153">
        <v>244</v>
      </c>
      <c s="153"/>
      <c s="16">
        <v>221</v>
      </c>
      <c s="154">
        <v>223</v>
      </c>
      <c s="154"/>
      <c s="154"/>
      <c s="16"/>
      <c s="155" t="s">
        <v>15</v>
      </c>
      <c s="155"/>
      <c s="155"/>
      <c s="155"/>
      <c s="155"/>
      <c s="155"/>
      <c s="155"/>
      <c s="155"/>
      <c s="155"/>
      <c s="18" t="s">
        <v>12</v>
      </c>
      <c s="20"/>
      <c s="20">
        <v>226</v>
      </c>
      <c s="156">
        <v>226</v>
      </c>
      <c s="156"/>
      <c s="156"/>
      <c s="156"/>
      <c s="156"/>
      <c s="156"/>
      <c s="156"/>
      <c s="16"/>
      <c s="18" t="s">
        <v>13</v>
      </c>
      <c s="21">
        <v>262</v>
      </c>
      <c s="21">
        <v>266</v>
      </c>
      <c s="21">
        <v>266</v>
      </c>
      <c s="21"/>
      <c s="21"/>
      <c s="156">
        <v>290</v>
      </c>
      <c s="156"/>
      <c s="156"/>
      <c s="16"/>
      <c s="20">
        <v>310</v>
      </c>
      <c s="19">
        <v>310</v>
      </c>
      <c s="19">
        <v>340</v>
      </c>
      <c s="19">
        <v>340</v>
      </c>
      <c s="19">
        <v>340</v>
      </c>
      <c s="17"/>
      <c s="17"/>
      <c s="14"/>
      <c s="21" t="s">
        <v>16</v>
      </c>
      <c s="22">
        <v>0.024</v>
      </c>
      <c s="157"/>
      <c s="157"/>
      <c s="157"/>
      <c s="18" t="s">
        <v>12</v>
      </c>
      <c s="158"/>
      <c s="158"/>
      <c s="158"/>
      <c s="158"/>
      <c s="158"/>
      <c s="18" t="s">
        <v>12</v>
      </c>
      <c s="18" t="s">
        <v>13</v>
      </c>
      <c s="23"/>
      <c s="23"/>
      <c s="23"/>
      <c s="23"/>
      <c s="23"/>
      <c s="23"/>
      <c s="23"/>
      <c s="23"/>
      <c s="23"/>
      <c s="24"/>
      <c s="18" t="s">
        <v>13</v>
      </c>
      <c s="16" t="s">
        <v>17</v>
      </c>
      <c s="16" t="s">
        <v>1</v>
      </c>
      <c s="9"/>
      <c s="8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5" spans="1:147" ht="16.5" thickBot="1">
      <c r="A5" s="25" t="s">
        <v>18</v>
      </c>
      <c s="26" t="s">
        <v>19</v>
      </c>
      <c s="25" t="s">
        <v>20</v>
      </c>
      <c s="27"/>
      <c s="28" t="s">
        <v>21</v>
      </c>
      <c s="27"/>
      <c s="28" t="s">
        <v>21</v>
      </c>
      <c s="27" t="s">
        <v>22</v>
      </c>
      <c s="27"/>
      <c s="27">
        <v>244</v>
      </c>
      <c s="27" t="s">
        <v>23</v>
      </c>
      <c s="27"/>
      <c s="27"/>
      <c s="30">
        <v>120</v>
      </c>
      <c s="29"/>
      <c s="30">
        <v>130</v>
      </c>
      <c s="30">
        <v>130</v>
      </c>
      <c s="30">
        <v>130</v>
      </c>
      <c s="30"/>
      <c s="27">
        <v>150</v>
      </c>
      <c s="27"/>
      <c s="27"/>
      <c s="31" t="s">
        <v>24</v>
      </c>
      <c s="27">
        <v>150</v>
      </c>
      <c s="27">
        <v>150</v>
      </c>
      <c s="27">
        <v>150</v>
      </c>
      <c s="27">
        <v>150</v>
      </c>
      <c s="27">
        <v>150</v>
      </c>
      <c s="30" t="s">
        <v>25</v>
      </c>
      <c s="32" t="s">
        <v>26</v>
      </c>
      <c s="33" t="s">
        <v>2</v>
      </c>
      <c s="14" t="s">
        <v>27</v>
      </c>
      <c s="34" t="s">
        <v>28</v>
      </c>
      <c s="35" t="s">
        <v>2</v>
      </c>
      <c s="14" t="s">
        <v>27</v>
      </c>
      <c s="34" t="s">
        <v>28</v>
      </c>
      <c s="36" t="s">
        <v>60</v>
      </c>
      <c s="37"/>
      <c s="159" t="s">
        <v>30</v>
      </c>
      <c s="159"/>
      <c s="34"/>
      <c s="38" t="s">
        <v>33</v>
      </c>
      <c s="38" t="s">
        <v>31</v>
      </c>
      <c s="39" t="s">
        <v>32</v>
      </c>
      <c s="34" t="s">
        <v>12</v>
      </c>
      <c s="39" t="s">
        <v>36</v>
      </c>
      <c s="38" t="s">
        <v>34</v>
      </c>
      <c s="38" t="s">
        <v>63</v>
      </c>
      <c s="39" t="s">
        <v>35</v>
      </c>
      <c s="39" t="s">
        <v>67</v>
      </c>
      <c s="39"/>
      <c s="39"/>
      <c s="39"/>
      <c s="40"/>
      <c s="41">
        <v>225</v>
      </c>
      <c s="42"/>
      <c s="43" t="s">
        <v>21</v>
      </c>
      <c s="44" t="s">
        <v>37</v>
      </c>
      <c s="45" t="s">
        <v>38</v>
      </c>
      <c s="45" t="s">
        <v>61</v>
      </c>
      <c s="45" t="s">
        <v>68</v>
      </c>
      <c s="45"/>
      <c s="46"/>
      <c s="47"/>
      <c s="48" t="s">
        <v>28</v>
      </c>
      <c s="49">
        <v>226</v>
      </c>
      <c s="50">
        <v>321</v>
      </c>
      <c s="51" t="s">
        <v>21</v>
      </c>
      <c s="51" t="s">
        <v>22</v>
      </c>
      <c s="51"/>
      <c s="51"/>
      <c s="52" t="s">
        <v>39</v>
      </c>
      <c s="53" t="s">
        <v>40</v>
      </c>
      <c s="53" t="s">
        <v>65</v>
      </c>
      <c s="34" t="s">
        <v>28</v>
      </c>
      <c s="39" t="s">
        <v>21</v>
      </c>
      <c s="40" t="s">
        <v>22</v>
      </c>
      <c s="39" t="s">
        <v>21</v>
      </c>
      <c s="40" t="s">
        <v>41</v>
      </c>
      <c s="36" t="s">
        <v>29</v>
      </c>
      <c s="36"/>
      <c s="36"/>
      <c s="27"/>
      <c s="54" t="s">
        <v>42</v>
      </c>
      <c s="54"/>
      <c s="40" t="s">
        <v>43</v>
      </c>
      <c s="40" t="s">
        <v>43</v>
      </c>
      <c s="40"/>
      <c s="41" t="s">
        <v>42</v>
      </c>
      <c s="36">
        <v>221</v>
      </c>
      <c s="40"/>
      <c s="40" t="s">
        <v>44</v>
      </c>
      <c s="40">
        <v>310</v>
      </c>
      <c s="40">
        <v>340</v>
      </c>
      <c s="41" t="s">
        <v>45</v>
      </c>
      <c s="55" t="s">
        <v>24</v>
      </c>
      <c s="56"/>
      <c s="32"/>
      <c s="32"/>
      <c s="32"/>
      <c s="32"/>
      <c s="32"/>
      <c s="32"/>
      <c s="32"/>
      <c s="32"/>
      <c s="57"/>
      <c s="41" t="s">
        <v>46</v>
      </c>
      <c s="41" t="s">
        <v>47</v>
      </c>
      <c s="34" t="s">
        <v>48</v>
      </c>
      <c s="9"/>
      <c s="58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" spans="1:147" ht="13.5" thickBot="1">
      <c r="A6" s="60"/>
      <c s="61" t="s">
        <v>70</v>
      </c>
      <c s="60">
        <v>130</v>
      </c>
      <c s="62">
        <v>130</v>
      </c>
      <c s="62">
        <v>130</v>
      </c>
      <c s="28"/>
      <c s="28"/>
      <c s="28"/>
      <c s="28"/>
      <c s="28"/>
      <c s="62" t="s">
        <v>59</v>
      </c>
      <c s="62"/>
      <c s="62"/>
      <c s="28"/>
      <c s="63"/>
      <c s="63"/>
      <c s="28"/>
      <c s="28"/>
      <c s="28"/>
      <c s="62"/>
      <c s="62"/>
      <c s="62"/>
      <c s="61"/>
      <c s="134" t="s">
        <v>58</v>
      </c>
      <c s="134" t="s">
        <v>49</v>
      </c>
      <c s="134"/>
      <c s="134"/>
      <c s="134"/>
      <c s="63"/>
      <c s="61"/>
      <c s="64"/>
      <c s="65"/>
      <c s="61"/>
      <c s="66"/>
      <c s="27"/>
      <c s="61"/>
      <c s="62"/>
      <c s="73">
        <v>244</v>
      </c>
      <c s="67" t="s">
        <v>29</v>
      </c>
      <c s="67" t="s">
        <v>21</v>
      </c>
      <c s="68">
        <v>244</v>
      </c>
      <c s="60">
        <v>247</v>
      </c>
      <c s="64">
        <v>247</v>
      </c>
      <c s="69">
        <v>247</v>
      </c>
      <c s="61"/>
      <c s="70"/>
      <c s="70" t="s">
        <v>50</v>
      </c>
      <c s="67" t="s">
        <v>64</v>
      </c>
      <c s="71"/>
      <c s="71"/>
      <c s="71"/>
      <c s="71"/>
      <c s="66"/>
      <c s="71"/>
      <c s="61"/>
      <c s="66"/>
      <c s="66"/>
      <c s="70" t="s">
        <v>51</v>
      </c>
      <c s="66"/>
      <c s="66"/>
      <c s="66" t="s">
        <v>69</v>
      </c>
      <c s="66"/>
      <c s="66"/>
      <c s="69"/>
      <c s="61" t="s">
        <v>52</v>
      </c>
      <c s="61"/>
      <c s="50" t="s">
        <v>53</v>
      </c>
      <c s="50">
        <v>111</v>
      </c>
      <c s="72">
        <v>111</v>
      </c>
      <c s="72"/>
      <c s="72"/>
      <c s="70">
        <v>851</v>
      </c>
      <c s="72">
        <v>852</v>
      </c>
      <c s="72">
        <v>853</v>
      </c>
      <c s="61">
        <v>290</v>
      </c>
      <c s="66"/>
      <c s="72"/>
      <c s="72"/>
      <c s="72"/>
      <c s="72"/>
      <c s="28"/>
      <c s="62"/>
      <c s="62"/>
      <c s="64">
        <v>130</v>
      </c>
      <c s="64">
        <v>340</v>
      </c>
      <c s="72" t="s">
        <v>62</v>
      </c>
      <c s="72" t="s">
        <v>54</v>
      </c>
      <c s="72"/>
      <c s="74"/>
      <c s="27"/>
      <c s="72"/>
      <c s="72"/>
      <c s="72"/>
      <c s="72"/>
      <c s="74"/>
      <c s="74"/>
      <c s="75"/>
      <c s="76"/>
      <c s="76"/>
      <c s="76"/>
      <c s="76"/>
      <c s="76"/>
      <c s="76"/>
      <c s="76"/>
      <c s="76"/>
      <c s="76"/>
      <c s="74"/>
      <c s="61"/>
      <c s="74"/>
      <c s="9"/>
      <c s="77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7" spans="1:113" s="10" customFormat="1" ht="21" customHeight="1" thickBot="1">
      <c r="A7" s="78"/>
      <c s="79"/>
      <c s="80">
        <v>2896197.73</v>
      </c>
      <c s="80">
        <v>5930337.1500000004</v>
      </c>
      <c s="80">
        <v>11520</v>
      </c>
      <c s="80">
        <v>0</v>
      </c>
      <c s="80">
        <v>0</v>
      </c>
      <c s="80">
        <v>0</v>
      </c>
      <c s="80">
        <v>0</v>
      </c>
      <c s="80">
        <v>0</v>
      </c>
      <c s="80">
        <v>7078.0200000000004</v>
      </c>
      <c s="80">
        <v>0</v>
      </c>
      <c s="80">
        <v>0</v>
      </c>
      <c s="80">
        <v>1432.6199999999999</v>
      </c>
      <c s="80">
        <v>0</v>
      </c>
      <c s="80">
        <v>576745.39000000001</v>
      </c>
      <c s="80">
        <v>0</v>
      </c>
      <c s="80">
        <v>0</v>
      </c>
      <c s="80">
        <v>0</v>
      </c>
      <c s="80">
        <v>0</v>
      </c>
      <c s="80">
        <v>0</v>
      </c>
      <c s="80">
        <v>0</v>
      </c>
      <c s="79">
        <v>9423310.9100000001</v>
      </c>
      <c s="81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9423310.9100000001</v>
      </c>
      <c s="81">
        <v>1329272.1899999999</v>
      </c>
      <c s="81">
        <v>3047130.8100000001</v>
      </c>
      <c s="79">
        <v>4376403</v>
      </c>
      <c s="80">
        <v>339495.09999999998</v>
      </c>
      <c s="80">
        <v>755817.68999999994</v>
      </c>
      <c s="79">
        <v>1095312.79</v>
      </c>
      <c s="83">
        <v>0</v>
      </c>
      <c s="80">
        <v>0</v>
      </c>
      <c s="82">
        <v>3571.3899999999999</v>
      </c>
      <c s="80">
        <v>11520</v>
      </c>
      <c s="79">
        <v>15091.389999999999</v>
      </c>
      <c s="82">
        <v>21889.09</v>
      </c>
      <c s="82">
        <v>633792.71999999997</v>
      </c>
      <c s="80">
        <v>88977.929999999993</v>
      </c>
      <c s="79">
        <v>744659.73999999999</v>
      </c>
      <c s="82">
        <v>5500</v>
      </c>
      <c s="82">
        <v>6081.75</v>
      </c>
      <c s="82">
        <v>10050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79">
        <v>21631.75</v>
      </c>
      <c s="82">
        <v>0</v>
      </c>
      <c s="82">
        <v>0</v>
      </c>
      <c s="82">
        <v>14059.799999999999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82">
        <v>14059.799999999999</v>
      </c>
      <c s="79">
        <v>14059.799999999999</v>
      </c>
      <c s="83">
        <v>0</v>
      </c>
      <c s="83">
        <v>20545.23</v>
      </c>
      <c s="80">
        <v>8663.9400000000005</v>
      </c>
      <c s="80">
        <v>0</v>
      </c>
      <c s="80">
        <v>0</v>
      </c>
      <c s="82">
        <v>0</v>
      </c>
      <c s="82">
        <v>0</v>
      </c>
      <c s="80">
        <v>0</v>
      </c>
      <c s="79">
        <v>0</v>
      </c>
      <c s="82">
        <v>0</v>
      </c>
      <c s="80">
        <v>0</v>
      </c>
      <c s="80">
        <v>0</v>
      </c>
      <c s="80">
        <v>441922.14000000001</v>
      </c>
      <c s="80">
        <v>0</v>
      </c>
      <c s="80">
        <v>0</v>
      </c>
      <c s="80">
        <v>0</v>
      </c>
      <c s="82">
        <v>0</v>
      </c>
      <c s="83">
        <v>2568</v>
      </c>
      <c s="80">
        <v>8157</v>
      </c>
      <c s="80">
        <v>498516.54999999999</v>
      </c>
      <c s="80">
        <v>61818.839999999997</v>
      </c>
      <c s="80">
        <v>0</v>
      </c>
      <c s="79">
        <v>560335.39000000001</v>
      </c>
      <c s="80">
        <v>0</v>
      </c>
      <c s="80">
        <v>0</v>
      </c>
      <c s="80">
        <v>0</v>
      </c>
      <c s="80">
        <v>0</v>
      </c>
      <c s="80">
        <v>0</v>
      </c>
      <c s="79">
        <v>0</v>
      </c>
      <c s="79">
        <v>7309350.1699999999</v>
      </c>
      <c s="83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0">
        <v>0</v>
      </c>
      <c s="79">
        <v>0</v>
      </c>
      <c s="79">
        <v>7309350.1699999999</v>
      </c>
      <c s="82"/>
      <c s="9"/>
      <c s="77"/>
      <c s="9"/>
      <c s="59"/>
    </row>
    <row r="8" spans="1:147" ht="13.5" thickBot="1">
      <c r="A8" s="142"/>
      <c s="84"/>
      <c s="85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79">
        <f t="shared" si="0" ref="W8:W31">V8+U8+T8+S8++R8+Q8+P8+O8+N8+M8+L8+K8+J8+I8+H8+G8+F8+E8+D8+C8</f>
        <v>0</v>
      </c>
      <c s="86"/>
      <c s="86"/>
      <c s="86"/>
      <c s="86"/>
      <c s="86"/>
      <c s="79">
        <f t="shared" si="1" ref="AC8:AC31">AB8+AA8+Z8+Y8+X8</f>
        <v>0</v>
      </c>
      <c s="79">
        <f t="shared" si="2" ref="AD8:AD31">AC8++W8</f>
        <v>0</v>
      </c>
      <c s="86"/>
      <c s="86"/>
      <c s="79">
        <f t="shared" si="3" ref="AG8:AG31">AF8+AE8</f>
        <v>0</v>
      </c>
      <c s="87"/>
      <c s="87"/>
      <c s="79">
        <f t="shared" si="4" ref="AJ8:AJ31">AI8+AH8</f>
        <v>0</v>
      </c>
      <c s="88"/>
      <c s="87"/>
      <c s="89"/>
      <c s="87"/>
      <c s="79">
        <f t="shared" si="5" ref="AO8:AO31">AN8+AM8</f>
        <v>0</v>
      </c>
      <c s="85"/>
      <c s="90"/>
      <c s="87"/>
      <c s="79">
        <f t="shared" si="6" ref="AS8:AS31">AR8+AQ8+AP8</f>
        <v>0</v>
      </c>
      <c s="89"/>
      <c s="91"/>
      <c s="91"/>
      <c s="91"/>
      <c s="91"/>
      <c s="91"/>
      <c s="91"/>
      <c s="91"/>
      <c s="91"/>
      <c s="79">
        <f t="shared" si="7" ref="BC8:BC31">BB8+BA8+AZ8+AY8+AX8+AW8+AV8+AU8+AT8</f>
        <v>0</v>
      </c>
      <c s="91"/>
      <c s="91"/>
      <c s="89"/>
      <c s="91"/>
      <c s="91"/>
      <c s="91"/>
      <c s="91"/>
      <c s="91"/>
      <c s="87"/>
      <c s="82">
        <f t="shared" si="8" ref="BM8:BM31">BL8+BK8+BJ8+BI8+BH8+BG8+BF8</f>
        <v>0</v>
      </c>
      <c s="79">
        <f t="shared" si="9" ref="BN8:BN31">BM8+BE8</f>
        <v>0</v>
      </c>
      <c s="90"/>
      <c s="90"/>
      <c s="90"/>
      <c s="86"/>
      <c s="87"/>
      <c s="89"/>
      <c s="91"/>
      <c s="87"/>
      <c s="79">
        <f t="shared" si="10" ref="BW8:BW31">BV8+BU8+BT8</f>
        <v>0</v>
      </c>
      <c s="91"/>
      <c s="91"/>
      <c s="87"/>
      <c s="87"/>
      <c s="91"/>
      <c s="90"/>
      <c s="90"/>
      <c s="90"/>
      <c s="90"/>
      <c s="87"/>
      <c s="87"/>
      <c s="87"/>
      <c s="87"/>
      <c s="79">
        <f t="shared" si="11" ref="CK8:CK31">CJ8+CI8+CH8</f>
        <v>0</v>
      </c>
      <c s="85"/>
      <c s="87"/>
      <c s="87"/>
      <c s="87"/>
      <c s="87"/>
      <c s="79">
        <f t="shared" si="12" ref="CQ8:CQ31">CP8+CO8+CN8+CM8+CL8</f>
        <v>0</v>
      </c>
      <c s="79">
        <f t="shared" si="13" ref="CR8:CR31">CQ8+CK8+CG8+CF8+CE8+CD8+CC8+CB8+CA8+BZ8+BY8+BX8+BW8+BS8+BR8+BQ8+BP8++BO8+BN8++BD8+BC8++AS8+AO8++AL8+AK8+AJ8+AG8</f>
        <v>0</v>
      </c>
      <c s="90"/>
      <c s="91"/>
      <c s="91"/>
      <c s="91"/>
      <c s="91"/>
      <c s="91"/>
      <c s="91"/>
      <c s="91"/>
      <c s="91"/>
      <c s="91"/>
      <c s="79">
        <f t="shared" si="14" ref="DC8:DC31">DB8++DA8+CZ8+CY8+CX8++CW8++CV8++CU8+CT8++CS8</f>
        <v>0</v>
      </c>
      <c s="79">
        <f t="shared" si="15" ref="DD8:DD31">DC8+CR8</f>
        <v>0</v>
      </c>
      <c s="82"/>
      <c s="9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9" spans="1:147" ht="13.5" thickBot="1">
      <c r="A9" s="135" t="s">
        <v>72</v>
      </c>
      <c s="93"/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>
        <v>25990</v>
      </c>
      <c s="79">
        <f t="shared" si="3"/>
        <v>25990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25990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25990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0" spans="1:147" ht="13.5" thickBot="1">
      <c r="A10" s="135" t="s">
        <v>73</v>
      </c>
      <c s="93"/>
      <c s="93">
        <v>231736.64999999999</v>
      </c>
      <c s="94"/>
      <c s="95"/>
      <c s="95"/>
      <c s="95"/>
      <c s="95"/>
      <c s="95"/>
      <c s="95"/>
      <c s="95"/>
      <c s="95"/>
      <c s="95"/>
      <c s="95"/>
      <c s="95"/>
      <c s="95">
        <v>14183.110000000001</v>
      </c>
      <c s="95"/>
      <c s="95"/>
      <c s="95"/>
      <c s="95"/>
      <c s="95"/>
      <c s="95"/>
      <c s="79">
        <f t="shared" si="0"/>
        <v>245919.76000000001</v>
      </c>
      <c s="95"/>
      <c s="95"/>
      <c s="95"/>
      <c s="95"/>
      <c s="95"/>
      <c s="79">
        <f t="shared" si="1"/>
        <v>0</v>
      </c>
      <c s="79">
        <f t="shared" si="2"/>
        <v>245919.76000000001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>
        <v>17685.599999999999</v>
      </c>
      <c s="101"/>
      <c s="97"/>
      <c s="79">
        <f t="shared" si="6"/>
        <v>17685.599999999999</v>
      </c>
      <c s="99">
        <v>2750</v>
      </c>
      <c s="98">
        <v>3274.79</v>
      </c>
      <c s="98"/>
      <c s="98"/>
      <c s="98"/>
      <c s="98"/>
      <c s="98"/>
      <c s="98"/>
      <c s="98"/>
      <c s="79">
        <f t="shared" si="7"/>
        <v>6024.79</v>
      </c>
      <c s="98"/>
      <c s="98"/>
      <c s="99">
        <v>4686.6000000000004</v>
      </c>
      <c s="98"/>
      <c s="98"/>
      <c s="98"/>
      <c s="98"/>
      <c s="98"/>
      <c s="97"/>
      <c s="82">
        <f t="shared" si="8"/>
        <v>4686.6000000000004</v>
      </c>
      <c s="79">
        <f t="shared" si="9"/>
        <v>4686.6000000000004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28396.989999999998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28396.989999999998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1" spans="1:147" ht="13.5" thickBot="1">
      <c r="A11" s="136" t="s">
        <v>74</v>
      </c>
      <c s="93"/>
      <c s="94"/>
      <c s="95">
        <v>1000000</v>
      </c>
      <c s="95"/>
      <c s="95"/>
      <c s="95"/>
      <c s="95"/>
      <c s="95"/>
      <c s="95"/>
      <c s="95"/>
      <c s="95"/>
      <c s="95"/>
      <c s="95"/>
      <c s="95"/>
      <c s="95">
        <v>25883.09</v>
      </c>
      <c s="95"/>
      <c s="95"/>
      <c s="95"/>
      <c s="95"/>
      <c s="95"/>
      <c s="95"/>
      <c s="79">
        <f t="shared" si="0"/>
        <v>1025883.09</v>
      </c>
      <c s="95"/>
      <c s="95"/>
      <c s="95"/>
      <c s="95"/>
      <c s="95"/>
      <c s="79">
        <f t="shared" si="1"/>
        <v>0</v>
      </c>
      <c s="79">
        <f t="shared" si="2"/>
        <v>1025883.09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2" spans="1:147" ht="13.5" thickBot="1">
      <c r="A12" s="136" t="s">
        <v>75</v>
      </c>
      <c s="93"/>
      <c s="95">
        <v>221184.81</v>
      </c>
      <c s="95"/>
      <c s="95"/>
      <c s="95"/>
      <c s="95"/>
      <c s="95"/>
      <c s="95"/>
      <c s="95"/>
      <c s="95"/>
      <c s="95"/>
      <c s="95"/>
      <c s="95"/>
      <c s="95"/>
      <c s="95">
        <v>12155.049999999999</v>
      </c>
      <c s="95"/>
      <c s="95"/>
      <c s="95"/>
      <c s="95"/>
      <c s="95"/>
      <c s="95"/>
      <c s="79">
        <f t="shared" si="0"/>
        <v>233339.85999999999</v>
      </c>
      <c s="95"/>
      <c s="95"/>
      <c s="95"/>
      <c s="95"/>
      <c s="95"/>
      <c s="79">
        <f t="shared" si="1"/>
        <v>0</v>
      </c>
      <c s="79">
        <f t="shared" si="2"/>
        <v>233339.85999999999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3" spans="1:147" ht="13.5" thickBot="1">
      <c r="A13" s="136" t="s">
        <v>76</v>
      </c>
      <c s="93"/>
      <c s="95">
        <v>32550.869999999999</v>
      </c>
      <c s="95"/>
      <c s="95"/>
      <c s="95"/>
      <c s="95"/>
      <c s="95"/>
      <c s="95"/>
      <c s="95"/>
      <c s="95"/>
      <c s="95"/>
      <c s="95"/>
      <c s="95"/>
      <c s="95"/>
      <c s="95">
        <v>9951.4200000000001</v>
      </c>
      <c s="95"/>
      <c s="95"/>
      <c s="95"/>
      <c s="95"/>
      <c s="95"/>
      <c s="95"/>
      <c s="79">
        <f t="shared" si="0"/>
        <v>42502.290000000001</v>
      </c>
      <c s="95"/>
      <c s="95"/>
      <c s="95"/>
      <c s="95"/>
      <c s="95"/>
      <c s="79">
        <f t="shared" si="1"/>
        <v>0</v>
      </c>
      <c s="79">
        <f t="shared" si="2"/>
        <v>42502.290000000001</v>
      </c>
      <c s="96">
        <v>10509</v>
      </c>
      <c s="96"/>
      <c s="79">
        <f t="shared" si="3"/>
        <v>10509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>
        <v>210675.81</v>
      </c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221184.81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221184.81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4" spans="1:147" ht="13.5" thickBot="1">
      <c r="A14" s="136" t="s">
        <v>77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3870</v>
      </c>
      <c s="95"/>
      <c s="95"/>
      <c s="95"/>
      <c s="95"/>
      <c s="95"/>
      <c s="95"/>
      <c s="79">
        <f t="shared" si="0"/>
        <v>3870</v>
      </c>
      <c s="95"/>
      <c s="95"/>
      <c s="95"/>
      <c s="95"/>
      <c s="95"/>
      <c s="79">
        <f t="shared" si="1"/>
        <v>0</v>
      </c>
      <c s="79">
        <f t="shared" si="2"/>
        <v>3870</v>
      </c>
      <c s="96">
        <v>31753</v>
      </c>
      <c s="96"/>
      <c s="79">
        <f t="shared" si="3"/>
        <v>31753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>
        <v>203339.66</v>
      </c>
      <c s="97"/>
      <c s="79">
        <f t="shared" si="6"/>
        <v>203339.66</v>
      </c>
      <c s="99">
        <v>797.87</v>
      </c>
      <c s="98"/>
      <c s="98"/>
      <c s="98"/>
      <c s="98"/>
      <c s="98"/>
      <c s="98"/>
      <c s="98"/>
      <c s="98"/>
      <c s="79">
        <f t="shared" si="7"/>
        <v>797.87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235890.53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235890.53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5" spans="1:147" ht="13.5" thickBot="1">
      <c r="A15" s="136" t="s">
        <v>78</v>
      </c>
      <c s="93"/>
      <c s="94">
        <v>498655.19</v>
      </c>
      <c s="95">
        <v>-3960</v>
      </c>
      <c s="95">
        <v>3960</v>
      </c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498655.19</v>
      </c>
      <c s="95"/>
      <c s="95"/>
      <c s="95"/>
      <c s="95"/>
      <c s="95"/>
      <c s="79">
        <f t="shared" si="1"/>
        <v>0</v>
      </c>
      <c s="79">
        <f t="shared" si="2"/>
        <v>498655.19</v>
      </c>
      <c s="96"/>
      <c s="96">
        <v>779988.41000000003</v>
      </c>
      <c s="79">
        <f t="shared" si="3"/>
        <v>779988.41000000003</v>
      </c>
      <c s="97"/>
      <c s="97">
        <v>399972.26000000001</v>
      </c>
      <c s="79">
        <f t="shared" si="4"/>
        <v>399972.26000000001</v>
      </c>
      <c s="98"/>
      <c s="96"/>
      <c s="99"/>
      <c s="97">
        <v>3960</v>
      </c>
      <c s="79">
        <f t="shared" si="5"/>
        <v>3960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>
        <v>9285.6499999999996</v>
      </c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1193206.3200000001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1193206.3200000001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6" spans="1:147" ht="13.5" thickBot="1">
      <c r="A16" s="136" t="s">
        <v>79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21905.41</v>
      </c>
      <c s="95"/>
      <c s="95"/>
      <c s="95"/>
      <c s="95"/>
      <c s="95"/>
      <c s="95"/>
      <c s="79">
        <f t="shared" si="0"/>
        <v>21905.41</v>
      </c>
      <c s="95"/>
      <c s="95"/>
      <c s="95"/>
      <c s="95"/>
      <c s="95"/>
      <c s="79">
        <f t="shared" si="1"/>
        <v>0</v>
      </c>
      <c s="79">
        <f t="shared" si="2"/>
        <v>21905.41</v>
      </c>
      <c s="96">
        <v>332394.31</v>
      </c>
      <c s="96"/>
      <c s="79">
        <f t="shared" si="3"/>
        <v>332394.31</v>
      </c>
      <c s="97">
        <v>162328.23999999999</v>
      </c>
      <c s="97"/>
      <c s="79">
        <f t="shared" si="4"/>
        <v>162328.23999999999</v>
      </c>
      <c s="98"/>
      <c s="96"/>
      <c s="99">
        <v>1188.3</v>
      </c>
      <c s="97"/>
      <c s="79">
        <f t="shared" si="5"/>
        <v>1188.3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>
        <v>2744.04</v>
      </c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498654.89000000001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498654.89000000001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7" spans="1:147" ht="13.5" thickBot="1">
      <c r="A17" s="136" t="s">
        <v>80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22403</v>
      </c>
      <c s="95"/>
      <c s="95"/>
      <c s="95"/>
      <c s="95"/>
      <c s="95"/>
      <c s="95"/>
      <c s="79">
        <f t="shared" si="0"/>
        <v>22403</v>
      </c>
      <c s="95"/>
      <c s="95"/>
      <c s="95"/>
      <c s="95"/>
      <c s="95"/>
      <c s="79">
        <f t="shared" si="1"/>
        <v>0</v>
      </c>
      <c s="79">
        <f t="shared" si="2"/>
        <v>22403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8" spans="1:147" ht="13.5" thickBot="1">
      <c r="A18" s="136" t="s">
        <v>81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5160</v>
      </c>
      <c s="95"/>
      <c s="95"/>
      <c s="95"/>
      <c s="95"/>
      <c s="95"/>
      <c s="95"/>
      <c s="79">
        <f t="shared" si="0"/>
        <v>5160</v>
      </c>
      <c s="95"/>
      <c s="95"/>
      <c s="95"/>
      <c s="95"/>
      <c s="95"/>
      <c s="79">
        <f t="shared" si="1"/>
        <v>0</v>
      </c>
      <c s="79">
        <f t="shared" si="2"/>
        <v>5160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9" spans="1:147" ht="13.5" thickBot="1">
      <c r="A19" s="136" t="s">
        <v>82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8968.5699999999997</v>
      </c>
      <c s="95"/>
      <c s="95"/>
      <c s="95"/>
      <c s="95"/>
      <c s="95"/>
      <c s="95"/>
      <c s="79">
        <f t="shared" si="0"/>
        <v>8968.5699999999997</v>
      </c>
      <c s="95"/>
      <c s="95"/>
      <c s="95"/>
      <c s="95"/>
      <c s="95"/>
      <c s="79">
        <f t="shared" si="1"/>
        <v>0</v>
      </c>
      <c s="79">
        <f t="shared" si="2"/>
        <v>8968.5699999999997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39989.75</v>
      </c>
      <c s="97">
        <v>23849</v>
      </c>
      <c s="97"/>
      <c s="79">
        <f t="shared" si="11"/>
        <v>63838.75</v>
      </c>
      <c s="100"/>
      <c s="97"/>
      <c s="97"/>
      <c s="97"/>
      <c s="97"/>
      <c s="79">
        <f t="shared" si="12"/>
        <v>0</v>
      </c>
      <c s="79">
        <f t="shared" si="13"/>
        <v>63838.75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63838.75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0" spans="1:147" ht="13.5" thickBot="1">
      <c r="A20" s="136" t="s">
        <v>83</v>
      </c>
      <c s="93"/>
      <c s="94">
        <v>29538.060000000001</v>
      </c>
      <c s="95"/>
      <c s="95"/>
      <c s="95"/>
      <c s="95"/>
      <c s="95"/>
      <c s="95"/>
      <c s="95"/>
      <c s="95"/>
      <c s="95"/>
      <c s="95"/>
      <c s="95"/>
      <c s="95"/>
      <c s="95">
        <v>4545.71</v>
      </c>
      <c s="95"/>
      <c s="95"/>
      <c s="95"/>
      <c s="95"/>
      <c s="95"/>
      <c s="95"/>
      <c s="79">
        <f t="shared" si="0"/>
        <v>34083.770000000004</v>
      </c>
      <c s="95"/>
      <c s="95"/>
      <c s="95"/>
      <c s="95"/>
      <c s="95"/>
      <c s="79">
        <f t="shared" si="1"/>
        <v>0</v>
      </c>
      <c s="79">
        <f t="shared" si="2"/>
        <v>34083.770000000004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>
        <v>935.65999999999997</v>
      </c>
      <c s="98">
        <v>3350</v>
      </c>
      <c s="98"/>
      <c s="98"/>
      <c s="98"/>
      <c s="98"/>
      <c s="98"/>
      <c s="98"/>
      <c s="79">
        <f t="shared" si="7"/>
        <v>4285.6599999999999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4285.6599999999999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4285.6599999999999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1" spans="1:147" ht="13.5" thickBot="1">
      <c r="A21" s="136" t="s">
        <v>84</v>
      </c>
      <c s="93"/>
      <c s="94"/>
      <c s="95">
        <v>627000</v>
      </c>
      <c s="95"/>
      <c s="95"/>
      <c s="95"/>
      <c s="95"/>
      <c s="95"/>
      <c s="95"/>
      <c s="95"/>
      <c s="95"/>
      <c s="95"/>
      <c s="95"/>
      <c s="95"/>
      <c s="95">
        <v>2764.29</v>
      </c>
      <c s="95"/>
      <c s="95"/>
      <c s="95"/>
      <c s="95"/>
      <c s="95"/>
      <c s="95"/>
      <c s="79">
        <f t="shared" si="0"/>
        <v>629764.29000000004</v>
      </c>
      <c s="95"/>
      <c s="95"/>
      <c s="95"/>
      <c s="95"/>
      <c s="95"/>
      <c s="79">
        <f t="shared" si="1"/>
        <v>0</v>
      </c>
      <c s="79">
        <f t="shared" si="2"/>
        <v>629764.29000000004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>
        <v>25252.400000000001</v>
      </c>
      <c s="79">
        <f t="shared" si="6"/>
        <v>25252.400000000001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57652.900000000001</v>
      </c>
      <c s="97"/>
      <c s="97"/>
      <c s="79">
        <f t="shared" si="11"/>
        <v>57652.900000000001</v>
      </c>
      <c s="100"/>
      <c s="97"/>
      <c s="97"/>
      <c s="97"/>
      <c s="97"/>
      <c s="79">
        <f t="shared" si="12"/>
        <v>0</v>
      </c>
      <c s="79">
        <f t="shared" si="13"/>
        <v>82905.300000000003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82905.300000000003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2" spans="1:147" ht="13.5" thickBot="1">
      <c r="A22" s="136" t="s">
        <v>85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>
        <v>24295</v>
      </c>
      <c s="79">
        <f t="shared" si="3"/>
        <v>24295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24295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24295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3" spans="1:147" ht="13.5" thickBot="1">
      <c r="A23" s="136" t="s">
        <v>86</v>
      </c>
      <c s="93"/>
      <c s="94">
        <v>174020</v>
      </c>
      <c s="95"/>
      <c s="95"/>
      <c s="95"/>
      <c s="95"/>
      <c s="95"/>
      <c s="95"/>
      <c s="95"/>
      <c s="95"/>
      <c s="95"/>
      <c s="95"/>
      <c s="95"/>
      <c s="95"/>
      <c s="95">
        <v>860</v>
      </c>
      <c s="95"/>
      <c s="95"/>
      <c s="95"/>
      <c s="95"/>
      <c s="95"/>
      <c s="95"/>
      <c s="79">
        <f t="shared" si="0"/>
        <v>174880</v>
      </c>
      <c s="95"/>
      <c s="95"/>
      <c s="95"/>
      <c s="95"/>
      <c s="95"/>
      <c s="79">
        <f t="shared" si="1"/>
        <v>0</v>
      </c>
      <c s="79">
        <f t="shared" si="2"/>
        <v>174880</v>
      </c>
      <c s="96"/>
      <c s="96">
        <v>500590</v>
      </c>
      <c s="79">
        <f t="shared" si="3"/>
        <v>500590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500590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500590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4" spans="1:147" ht="13.5" thickBot="1">
      <c r="A24" s="136" t="s">
        <v>87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6204.29</v>
      </c>
      <c s="95"/>
      <c s="95"/>
      <c s="95"/>
      <c s="95"/>
      <c s="95"/>
      <c s="95"/>
      <c s="79">
        <f t="shared" si="0"/>
        <v>6204.29</v>
      </c>
      <c s="95"/>
      <c s="95"/>
      <c s="95"/>
      <c s="95"/>
      <c s="95"/>
      <c s="79">
        <f t="shared" si="1"/>
        <v>0</v>
      </c>
      <c s="79">
        <f t="shared" si="2"/>
        <v>6204.29</v>
      </c>
      <c s="96">
        <v>174020</v>
      </c>
      <c s="96"/>
      <c s="79">
        <f t="shared" si="3"/>
        <v>174020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174020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174020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5" spans="1:147" ht="13.5" thickBot="1">
      <c r="A25" s="136" t="s">
        <v>88</v>
      </c>
      <c s="93"/>
      <c s="94">
        <v>56849.699999999997</v>
      </c>
      <c s="95"/>
      <c s="95"/>
      <c s="95"/>
      <c s="95"/>
      <c s="95"/>
      <c s="95"/>
      <c s="95"/>
      <c s="95">
        <v>1855.9400000000001</v>
      </c>
      <c s="95"/>
      <c s="95"/>
      <c s="95">
        <v>477.54000000000002</v>
      </c>
      <c s="95"/>
      <c s="95">
        <v>1965.71</v>
      </c>
      <c s="95"/>
      <c s="95"/>
      <c s="95"/>
      <c s="95"/>
      <c s="95"/>
      <c s="95"/>
      <c s="79">
        <f t="shared" si="0"/>
        <v>61148.889999999999</v>
      </c>
      <c s="95"/>
      <c s="95"/>
      <c s="95"/>
      <c s="95"/>
      <c s="95"/>
      <c s="79">
        <f t="shared" si="1"/>
        <v>0</v>
      </c>
      <c s="79">
        <f t="shared" si="2"/>
        <v>61148.889999999999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>
        <v>56849.699999999997</v>
      </c>
      <c s="97"/>
      <c s="79">
        <f t="shared" si="6"/>
        <v>56849.699999999997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56849.699999999997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56849.699999999997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6" spans="1:147" ht="13.5" thickBot="1">
      <c r="A26" s="136" t="s">
        <v>89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1597.1400000000001</v>
      </c>
      <c s="95"/>
      <c s="95"/>
      <c s="95"/>
      <c s="95"/>
      <c s="95"/>
      <c s="95"/>
      <c s="79">
        <f t="shared" si="0"/>
        <v>1597.1400000000001</v>
      </c>
      <c s="95"/>
      <c s="95"/>
      <c s="95"/>
      <c s="95"/>
      <c s="95"/>
      <c s="79">
        <f t="shared" si="1"/>
        <v>0</v>
      </c>
      <c s="79">
        <f t="shared" si="2"/>
        <v>1597.1400000000001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105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7" spans="1:147" ht="13.5" thickBot="1">
      <c r="A27" s="136" t="s">
        <v>90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22621.43</v>
      </c>
      <c s="95"/>
      <c s="95"/>
      <c s="95"/>
      <c s="95"/>
      <c s="95"/>
      <c s="95"/>
      <c s="79">
        <f t="shared" si="0"/>
        <v>22621.43</v>
      </c>
      <c s="95"/>
      <c s="95"/>
      <c s="95"/>
      <c s="95"/>
      <c s="95"/>
      <c s="79">
        <f t="shared" si="1"/>
        <v>0</v>
      </c>
      <c s="79">
        <f t="shared" si="2"/>
        <v>22621.43</v>
      </c>
      <c s="96">
        <v>1965.71</v>
      </c>
      <c s="96"/>
      <c s="79">
        <f t="shared" si="3"/>
        <v>1965.71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1965.71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1965.71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8" spans="1:123" ht="13.5" thickBot="1">
      <c r="A28" s="136" t="s">
        <v>91</v>
      </c>
      <c s="93"/>
      <c s="94"/>
      <c s="95"/>
      <c s="95"/>
      <c s="95"/>
      <c s="106"/>
      <c s="106"/>
      <c s="106"/>
      <c s="95"/>
      <c s="95">
        <v>8064.4700000000003</v>
      </c>
      <c s="95"/>
      <c s="95"/>
      <c s="95">
        <v>1601.3399999999999</v>
      </c>
      <c s="95"/>
      <c s="95">
        <v>1600</v>
      </c>
      <c s="95"/>
      <c s="95"/>
      <c s="95"/>
      <c s="95"/>
      <c s="95"/>
      <c s="95"/>
      <c s="79">
        <f t="shared" si="0"/>
        <v>11265.810000000001</v>
      </c>
      <c s="95"/>
      <c s="95"/>
      <c s="95"/>
      <c s="95"/>
      <c s="95"/>
      <c s="79">
        <f t="shared" si="1"/>
        <v>0</v>
      </c>
      <c s="79">
        <f t="shared" si="2"/>
        <v>11265.810000000001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</row>
    <row r="29" spans="1:112" s="10" customFormat="1" ht="13.5" thickBot="1">
      <c r="A29" s="139"/>
      <c s="107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79">
        <f t="shared" si="0"/>
        <v>0</v>
      </c>
      <c s="109"/>
      <c s="109"/>
      <c s="109"/>
      <c s="109"/>
      <c s="109"/>
      <c s="79">
        <f t="shared" si="1"/>
        <v>0</v>
      </c>
      <c s="79">
        <f t="shared" si="2"/>
        <v>0</v>
      </c>
      <c s="110"/>
      <c s="110"/>
      <c s="79">
        <f t="shared" si="3"/>
        <v>0</v>
      </c>
      <c s="111"/>
      <c s="111"/>
      <c s="79">
        <f t="shared" si="4"/>
        <v>0</v>
      </c>
      <c s="112"/>
      <c s="110"/>
      <c s="113"/>
      <c s="111"/>
      <c s="79">
        <f t="shared" si="5"/>
        <v>0</v>
      </c>
      <c s="114"/>
      <c s="115"/>
      <c s="111"/>
      <c s="79">
        <f t="shared" si="6"/>
        <v>0</v>
      </c>
      <c s="113"/>
      <c s="112"/>
      <c s="112"/>
      <c s="112"/>
      <c s="112"/>
      <c s="112"/>
      <c s="112"/>
      <c s="112"/>
      <c s="112"/>
      <c s="79">
        <f t="shared" si="7"/>
        <v>0</v>
      </c>
      <c s="112"/>
      <c s="112"/>
      <c s="113"/>
      <c s="112"/>
      <c s="112"/>
      <c s="112"/>
      <c s="112"/>
      <c s="112"/>
      <c s="111"/>
      <c s="82">
        <f t="shared" si="8"/>
        <v>0</v>
      </c>
      <c s="79">
        <f t="shared" si="9"/>
        <v>0</v>
      </c>
      <c s="115"/>
      <c s="110"/>
      <c s="110"/>
      <c s="110"/>
      <c s="111"/>
      <c s="113"/>
      <c s="112"/>
      <c s="111"/>
      <c s="79">
        <f t="shared" si="10"/>
        <v>0</v>
      </c>
      <c s="112"/>
      <c s="112"/>
      <c s="111"/>
      <c s="111"/>
      <c s="112"/>
      <c s="115"/>
      <c s="115"/>
      <c s="115"/>
      <c s="116"/>
      <c s="111"/>
      <c s="111"/>
      <c s="111"/>
      <c s="111"/>
      <c s="79">
        <f t="shared" si="11"/>
        <v>0</v>
      </c>
      <c s="114"/>
      <c s="111"/>
      <c s="111"/>
      <c s="111"/>
      <c s="111"/>
      <c s="79">
        <f t="shared" si="12"/>
        <v>0</v>
      </c>
      <c s="79">
        <f t="shared" si="13"/>
        <v>0</v>
      </c>
      <c s="115"/>
      <c s="112"/>
      <c s="112"/>
      <c s="112"/>
      <c s="112"/>
      <c s="112"/>
      <c s="112"/>
      <c s="112"/>
      <c s="112"/>
      <c s="112"/>
      <c s="79">
        <f t="shared" si="14"/>
        <v>0</v>
      </c>
      <c s="79">
        <f t="shared" si="15"/>
        <v>0</v>
      </c>
      <c s="82"/>
      <c s="102"/>
      <c s="92"/>
      <c s="104"/>
    </row>
    <row r="30" spans="1:111" s="104" customFormat="1" ht="18.75" customHeight="1" thickBot="1">
      <c r="A30" s="117" t="s">
        <v>55</v>
      </c>
      <c s="118">
        <f t="shared" si="16" ref="B30:U30">SUM(B8:B29)</f>
        <v>0</v>
      </c>
      <c s="119">
        <f t="shared" si="16"/>
        <v>1244535.28</v>
      </c>
      <c s="119">
        <f t="shared" si="16"/>
        <v>1623040</v>
      </c>
      <c s="119">
        <f t="shared" si="16"/>
        <v>3960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9920.4099999999999</v>
      </c>
      <c s="119">
        <f t="shared" si="16"/>
        <v>0</v>
      </c>
      <c s="119">
        <f t="shared" si="16"/>
        <v>0</v>
      </c>
      <c s="119">
        <f t="shared" si="16"/>
        <v>2078.8800000000001</v>
      </c>
      <c s="119">
        <f t="shared" si="16"/>
        <v>0</v>
      </c>
      <c s="119">
        <f t="shared" si="16"/>
        <v>166638.22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20">
        <f t="shared" si="17" ref="V30:AB30">SUM(V8:V29)</f>
        <v>0</v>
      </c>
      <c s="79">
        <f t="shared" si="0"/>
        <v>3050172.79</v>
      </c>
      <c s="121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79">
        <f t="shared" si="1"/>
        <v>0</v>
      </c>
      <c s="79">
        <f t="shared" si="2"/>
        <v>3050172.79</v>
      </c>
      <c s="122">
        <f t="shared" si="18" ref="AE30:AM30">SUM(AE8:AE29)</f>
        <v>550642.02000000002</v>
      </c>
      <c s="122">
        <f t="shared" si="18"/>
        <v>1330863.4100000001</v>
      </c>
      <c s="79">
        <f t="shared" si="3"/>
        <v>1881505.4300000002</v>
      </c>
      <c s="122">
        <f t="shared" si="18"/>
        <v>162328.23999999999</v>
      </c>
      <c s="122">
        <f t="shared" si="18"/>
        <v>399972.26000000001</v>
      </c>
      <c s="79">
        <f t="shared" si="4"/>
        <v>562300.5</v>
      </c>
      <c s="123">
        <f>SUM(AK8:AK29)</f>
        <v>0</v>
      </c>
      <c s="124">
        <f t="shared" si="18"/>
        <v>0</v>
      </c>
      <c s="125">
        <f t="shared" si="18"/>
        <v>1188.3</v>
      </c>
      <c s="124">
        <f t="shared" si="19" ref="AN30:BK30">SUM(AN8:AN29)</f>
        <v>3960</v>
      </c>
      <c s="79">
        <f t="shared" si="5"/>
        <v>5148.3000000000002</v>
      </c>
      <c s="125">
        <f t="shared" si="19"/>
        <v>17685.599999999999</v>
      </c>
      <c s="122">
        <f t="shared" si="19"/>
        <v>260189.35999999999</v>
      </c>
      <c s="124">
        <f t="shared" si="19"/>
        <v>25252.400000000001</v>
      </c>
      <c s="79">
        <f t="shared" si="6"/>
        <v>303127.35999999999</v>
      </c>
      <c s="125">
        <f t="shared" si="19"/>
        <v>3547.8699999999999</v>
      </c>
      <c s="122">
        <f t="shared" si="19"/>
        <v>4210.4499999999998</v>
      </c>
      <c s="122">
        <f t="shared" si="19"/>
        <v>3350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>SUM(BA8:BA29)</f>
        <v>0</v>
      </c>
      <c s="122">
        <f>SUM(BB8:BB29)</f>
        <v>0</v>
      </c>
      <c s="79">
        <f t="shared" si="7"/>
        <v>11108.32</v>
      </c>
      <c s="122">
        <f>SUM(BD8:BD29)</f>
        <v>0</v>
      </c>
      <c s="122">
        <f t="shared" si="19"/>
        <v>0</v>
      </c>
      <c s="125">
        <f t="shared" si="19"/>
        <v>4686.6000000000004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4">
        <f>SUM(BL8:BL29)</f>
        <v>0</v>
      </c>
      <c s="79">
        <f t="shared" si="8"/>
        <v>4686.6000000000004</v>
      </c>
      <c s="79">
        <f t="shared" si="9"/>
        <v>4686.6000000000004</v>
      </c>
      <c s="122">
        <f t="shared" si="20" ref="BO30:BV30">SUM(BO8:BO29)</f>
        <v>0</v>
      </c>
      <c s="122">
        <f t="shared" si="20"/>
        <v>9285.6499999999996</v>
      </c>
      <c s="122">
        <f t="shared" si="20"/>
        <v>2744.04</v>
      </c>
      <c s="122">
        <f t="shared" si="20"/>
        <v>0</v>
      </c>
      <c s="124">
        <f t="shared" si="20"/>
        <v>0</v>
      </c>
      <c s="125">
        <f t="shared" si="20"/>
        <v>0</v>
      </c>
      <c s="122">
        <f t="shared" si="20"/>
        <v>0</v>
      </c>
      <c s="124">
        <f t="shared" si="20"/>
        <v>0</v>
      </c>
      <c s="79">
        <f t="shared" si="10"/>
        <v>0</v>
      </c>
      <c s="122">
        <f t="shared" si="21" ref="BX30:CJ30">SUM(BX8:BX29)</f>
        <v>0</v>
      </c>
      <c s="122">
        <f t="shared" si="21"/>
        <v>0</v>
      </c>
      <c s="124">
        <f t="shared" si="21"/>
        <v>0</v>
      </c>
      <c s="124">
        <f t="shared" si="21"/>
        <v>210675.81</v>
      </c>
      <c s="124">
        <f t="shared" si="21"/>
        <v>0</v>
      </c>
      <c s="124">
        <f t="shared" si="21"/>
        <v>0</v>
      </c>
      <c s="124">
        <f t="shared" si="21"/>
        <v>0</v>
      </c>
      <c s="124">
        <f t="shared" si="21"/>
        <v>0</v>
      </c>
      <c s="122">
        <f t="shared" si="21"/>
        <v>0</v>
      </c>
      <c s="126">
        <f t="shared" si="21"/>
        <v>0</v>
      </c>
      <c s="127">
        <f t="shared" si="21"/>
        <v>97642.649999999994</v>
      </c>
      <c s="127">
        <f t="shared" si="21"/>
        <v>23849</v>
      </c>
      <c s="127">
        <f t="shared" si="21"/>
        <v>0</v>
      </c>
      <c s="79">
        <f t="shared" si="11"/>
        <v>121491.64999999999</v>
      </c>
      <c s="127">
        <f>SUM(CL8:CL29)</f>
        <v>0</v>
      </c>
      <c s="127">
        <f>SUM(CM8:CM29)</f>
        <v>0</v>
      </c>
      <c s="127">
        <f>SUM(CN8:CN29)</f>
        <v>0</v>
      </c>
      <c s="127">
        <f>SUM(CO8:CO29)</f>
        <v>0</v>
      </c>
      <c s="127">
        <f>SUM(CP8:CP29)</f>
        <v>0</v>
      </c>
      <c s="79">
        <f t="shared" si="12"/>
        <v>0</v>
      </c>
      <c s="79">
        <f t="shared" si="13"/>
        <v>3112073.6600000001</v>
      </c>
      <c s="122">
        <f t="shared" si="22" ref="CS30:DB30">SUM(CS8:CS29)</f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79">
        <f t="shared" si="14"/>
        <v>0</v>
      </c>
      <c s="79">
        <f t="shared" si="15"/>
        <v>3112073.6600000001</v>
      </c>
      <c s="82"/>
      <c s="9"/>
      <c s="77"/>
    </row>
    <row r="31" spans="1:111" s="104" customFormat="1" ht="19.5" customHeight="1" thickBot="1">
      <c r="A31" s="128" t="s">
        <v>56</v>
      </c>
      <c s="119">
        <f t="shared" si="23" ref="B31:U31">B30+B7</f>
        <v>0</v>
      </c>
      <c s="119">
        <f t="shared" si="23"/>
        <v>4140733.0099999998</v>
      </c>
      <c s="119">
        <f t="shared" si="23"/>
        <v>7553377.1500000004</v>
      </c>
      <c s="119">
        <f t="shared" si="23"/>
        <v>15480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16998.43</v>
      </c>
      <c s="119">
        <f t="shared" si="23"/>
        <v>0</v>
      </c>
      <c s="119">
        <f t="shared" si="23"/>
        <v>0</v>
      </c>
      <c s="119">
        <f t="shared" si="23"/>
        <v>3511.5</v>
      </c>
      <c s="119">
        <f t="shared" si="23"/>
        <v>0</v>
      </c>
      <c s="119">
        <f t="shared" si="23"/>
        <v>743383.60999999999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20">
        <f t="shared" si="24" ref="V31:AB31">V30+V7</f>
        <v>0</v>
      </c>
      <c s="79">
        <f t="shared" si="0"/>
        <v>12473483.699999999</v>
      </c>
      <c s="121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79">
        <f t="shared" si="1"/>
        <v>0</v>
      </c>
      <c s="79">
        <f t="shared" si="2"/>
        <v>12473483.699999999</v>
      </c>
      <c s="129">
        <f>AE30+AE7</f>
        <v>1879914.21</v>
      </c>
      <c s="129">
        <f>AF30+AF7</f>
        <v>4377994.2200000007</v>
      </c>
      <c s="79">
        <f t="shared" si="3"/>
        <v>6257908.4300000006</v>
      </c>
      <c s="129">
        <f>AH30+AH7</f>
        <v>501823.33999999997</v>
      </c>
      <c s="129">
        <f>AI30+AI7</f>
        <v>1155789.95</v>
      </c>
      <c s="79">
        <f t="shared" si="4"/>
        <v>1657613.29</v>
      </c>
      <c s="130">
        <f>AK30+AK7</f>
        <v>0</v>
      </c>
      <c s="131">
        <f t="shared" si="25" ref="AL31:BV31">AL30+AL7</f>
        <v>0</v>
      </c>
      <c s="132">
        <f t="shared" si="25"/>
        <v>4759.6899999999996</v>
      </c>
      <c s="131">
        <f t="shared" si="25"/>
        <v>15480</v>
      </c>
      <c s="79">
        <f t="shared" si="5"/>
        <v>20239.689999999999</v>
      </c>
      <c s="132">
        <f t="shared" si="25"/>
        <v>39574.690000000002</v>
      </c>
      <c s="129">
        <f t="shared" si="25"/>
        <v>893982.07999999996</v>
      </c>
      <c s="131">
        <f t="shared" si="25"/>
        <v>114230.32999999999</v>
      </c>
      <c s="79">
        <f t="shared" si="6"/>
        <v>1047787.0999999999</v>
      </c>
      <c s="132">
        <f t="shared" si="25"/>
        <v>9047.869999999999</v>
      </c>
      <c s="129">
        <f t="shared" si="25"/>
        <v>10292.200000000001</v>
      </c>
      <c s="129">
        <f t="shared" si="25"/>
        <v>13400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29">
        <f>BA30+BA7</f>
        <v>0</v>
      </c>
      <c s="129">
        <f>BB30+BB7</f>
        <v>0</v>
      </c>
      <c s="79">
        <f t="shared" si="7"/>
        <v>32740.07</v>
      </c>
      <c s="129">
        <f t="shared" si="25"/>
        <v>0</v>
      </c>
      <c s="129">
        <f t="shared" si="25"/>
        <v>0</v>
      </c>
      <c s="132">
        <f t="shared" si="25"/>
        <v>18746.400000000001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31">
        <f t="shared" si="25"/>
        <v>0</v>
      </c>
      <c s="79">
        <f t="shared" si="8"/>
        <v>18746.400000000001</v>
      </c>
      <c s="79">
        <f t="shared" si="9"/>
        <v>18746.400000000001</v>
      </c>
      <c s="129">
        <f t="shared" si="25"/>
        <v>0</v>
      </c>
      <c s="129">
        <f t="shared" si="25"/>
        <v>29830.879999999997</v>
      </c>
      <c s="129">
        <f t="shared" si="25"/>
        <v>11407.98</v>
      </c>
      <c s="129">
        <f t="shared" si="25"/>
        <v>0</v>
      </c>
      <c s="131">
        <f t="shared" si="25"/>
        <v>0</v>
      </c>
      <c s="132">
        <f t="shared" si="25"/>
        <v>0</v>
      </c>
      <c s="129">
        <f t="shared" si="25"/>
        <v>0</v>
      </c>
      <c s="131">
        <f t="shared" si="25"/>
        <v>0</v>
      </c>
      <c s="79">
        <f t="shared" si="10"/>
        <v>0</v>
      </c>
      <c s="129">
        <f t="shared" si="26" ref="BX31:CJ31">BX30+BX7</f>
        <v>0</v>
      </c>
      <c s="129">
        <f t="shared" si="26"/>
        <v>0</v>
      </c>
      <c s="131">
        <f t="shared" si="26"/>
        <v>0</v>
      </c>
      <c s="131">
        <f t="shared" si="26"/>
        <v>652597.94999999995</v>
      </c>
      <c s="131">
        <f t="shared" si="26"/>
        <v>0</v>
      </c>
      <c s="131">
        <f t="shared" si="26"/>
        <v>0</v>
      </c>
      <c s="131">
        <f t="shared" si="26"/>
        <v>0</v>
      </c>
      <c s="131">
        <f t="shared" si="26"/>
        <v>0</v>
      </c>
      <c s="129">
        <f t="shared" si="26"/>
        <v>2568</v>
      </c>
      <c s="133">
        <f t="shared" si="26"/>
        <v>8157</v>
      </c>
      <c s="120">
        <f t="shared" si="26"/>
        <v>596159.19999999995</v>
      </c>
      <c s="120">
        <f t="shared" si="26"/>
        <v>85667.839999999997</v>
      </c>
      <c s="120">
        <f t="shared" si="26"/>
        <v>0</v>
      </c>
      <c s="79">
        <f t="shared" si="11"/>
        <v>681827.03999999992</v>
      </c>
      <c s="120">
        <f>CL30+CL7</f>
        <v>0</v>
      </c>
      <c s="120">
        <f>CM30+CM7</f>
        <v>0</v>
      </c>
      <c s="120">
        <f>CN30+CN7</f>
        <v>0</v>
      </c>
      <c s="120">
        <f>CO30+CO7</f>
        <v>0</v>
      </c>
      <c s="120">
        <f>CP30+CP7</f>
        <v>0</v>
      </c>
      <c s="79">
        <f t="shared" si="12"/>
        <v>0</v>
      </c>
      <c s="79">
        <f t="shared" si="13"/>
        <v>10421423.83</v>
      </c>
      <c s="129">
        <f t="shared" si="27" ref="CS31:DB31">CS30+CS7</f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79">
        <f t="shared" si="14"/>
        <v>0</v>
      </c>
      <c s="79">
        <f t="shared" si="15"/>
        <v>10421423.83</v>
      </c>
      <c s="79">
        <f>B7+AD31-DD31</f>
        <v>2052059.8699999992</v>
      </c>
      <c s="9"/>
      <c s="77"/>
    </row>
    <row r="32" spans="1:109" s="10" customFormat="1" ht="15.75" customHeight="1">
      <c r="A32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60"/>
      <c s="160"/>
      <c/>
      <c/>
      <c/>
      <c/>
      <c/>
      <c/>
      <c/>
      <c/>
      <c/>
      <c/>
      <c s="140"/>
      <c s="138"/>
      <c s="13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2" s="102"/>
    </row>
    <row r="33" spans="1:112" s="10" customFormat="1" ht="16.5" customHeight="1">
      <c r="A33"/>
      <c s="141"/>
      <c/>
      <c s="146">
        <f>D31+G31-AF31-AI31-BP31</f>
        <v>1989762.0999999999</v>
      </c>
      <c s="147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40"/>
      <c s="105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24</v>
      </c>
      <c s="143">
        <f>B7+W31-CR31</f>
        <v>2052059.8699999992</v>
      </c>
      <c s="104"/>
      <c r="DH33" s="104"/>
    </row>
    <row r="34" spans="1:109" s="10" customFormat="1" ht="12.75">
      <c r="A34"/>
      <c s="141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25</v>
      </c>
      <c s="144">
        <f>AC31-DC31</f>
        <v>0</v>
      </c>
    </row>
    <row r="35" spans="1:109" s="10" customFormat="1" ht="19.5" customHeight="1">
      <c r="A35"/>
      <c s="140">
        <f>B34+B33</f>
        <v>0</v>
      </c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5" s="145">
        <f>DE34+DE33</f>
        <v>2052059.8699999992</v>
      </c>
    </row>
    <row r="36" spans="1:107" s="10" customFormat="1" ht="12.75">
      <c r="A36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7" spans="1:107" s="10" customFormat="1" ht="13.5" thickBot="1">
      <c r="A37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8" spans="24:28" ht="12.75">
      <c r="X38" s="14"/>
      <c s="14"/>
      <c s="14"/>
      <c s="14"/>
      <c s="14"/>
    </row>
    <row r="39" spans="24:28" ht="12.75">
      <c r="X39" s="27"/>
      <c s="65"/>
      <c s="65"/>
      <c s="65"/>
      <c s="65"/>
    </row>
    <row r="40" spans="24:28" ht="13.5" thickBot="1">
      <c r="X40" s="62"/>
      <c s="28"/>
      <c s="28"/>
      <c s="28"/>
      <c s="28"/>
    </row>
  </sheetData>
  <sheetProtection selectLockedCells="1" selectUnlockedCells="1"/>
  <mergeCells count="15">
    <mergeCell ref="BT4:BV4"/>
    <mergeCell ref="CH4:CJ4"/>
    <mergeCell ref="CL4:CP4"/>
    <mergeCell ref="AM5:AN5"/>
    <mergeCell ref="AE32:AF32"/>
    <mergeCell ref="D33:E33"/>
    <mergeCell ref="A1:CQ1"/>
    <mergeCell ref="A2:CQ2"/>
    <mergeCell ref="A3:CQ3"/>
    <mergeCell ref="AE4:AF4"/>
    <mergeCell ref="AH4:AI4"/>
    <mergeCell ref="AM4:AN4"/>
    <mergeCell ref="AP4:AR4"/>
    <mergeCell ref="AT4:BB4"/>
    <mergeCell ref="BF4:BL4"/>
  </mergeCells>
  <pageMargins left="0.393700787401575" right="0.196850393700787" top="0.984251968503937" bottom="0.196850393700787" header="0.511811023622047" footer="0.511811023622047"/>
  <pageSetup horizontalDpi="300" verticalDpi="300" orientation="landscape" paperSize="9" scale="80" r:id="rId1"/>
  <headerFooter alignWithMargins="0"/>
  <colBreaks count="5" manualBreakCount="5">
    <brk id="15" max="34" man="1"/>
    <brk id="29" max="34" man="1"/>
    <brk id="43" max="34" man="1"/>
    <brk id="59" max="34" man="1"/>
    <brk id="7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H15" sqref="H15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A1" sqref="A1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15.0000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2025-01-10T02:07:13Z</cp:lastPrinted>
  <dcterms:created xsi:type="dcterms:W3CDTF">2025-06-03T04:37:59Z</dcterms:created>
  <dcterms:modified xsi:type="dcterms:W3CDTF">2025-06-03T04:38:00Z</dcterms:modified>
  <cp:category/>
</cp:coreProperties>
</file>