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0" yWindow="0" windowWidth="16380" windowHeight="8190" activeTab="0"/>
  </bookViews>
  <sheets>
    <sheet name="Лист1" sheetId="1" r:id="rId2"/>
    <sheet name="Лист2" sheetId="2" r:id="rId3"/>
    <sheet name="Лист3" sheetId="3" r:id="rId4"/>
  </sheets>
  <definedNames>
    <definedName name="_xlnm.Print_Area" localSheetId="0">Лист1!$A$1:$DE$35</definedName>
  </definedNames>
  <calcPr fullCalcOnLoad="1"/>
</workbook>
</file>

<file path=xl/calcChain.xml><?xml version="1.0" encoding="utf-8"?>
<calcChain xmlns="http://schemas.openxmlformats.org/spreadsheetml/2006/main">
  <c r="DE35" i="1" l="1"/>
</calcChain>
</file>

<file path=xl/sharedStrings.xml><?xml version="1.0" encoding="utf-8"?>
<sst xmlns="http://schemas.openxmlformats.org/spreadsheetml/2006/main" count="123" uniqueCount="90">
  <si>
    <t xml:space="preserve">                                                                                                                            </t>
  </si>
  <si>
    <t>Остаток</t>
  </si>
  <si>
    <t>М. б-т</t>
  </si>
  <si>
    <t>Субвенции</t>
  </si>
  <si>
    <t>Учебные</t>
  </si>
  <si>
    <t>Возмещение</t>
  </si>
  <si>
    <t>Р/плата</t>
  </si>
  <si>
    <t>Пит.сотр.</t>
  </si>
  <si>
    <t>Пл.услуги</t>
  </si>
  <si>
    <t>Спонсор</t>
  </si>
  <si>
    <t>ИТОГО</t>
  </si>
  <si>
    <t>Иные цели</t>
  </si>
  <si>
    <t>Итого</t>
  </si>
  <si>
    <t>ВСЕГО</t>
  </si>
  <si>
    <t>212/112</t>
  </si>
  <si>
    <t>Содержание</t>
  </si>
  <si>
    <t>Возврат</t>
  </si>
  <si>
    <t>Всего:</t>
  </si>
  <si>
    <t>Дата</t>
  </si>
  <si>
    <t>на</t>
  </si>
  <si>
    <t>м/задание</t>
  </si>
  <si>
    <t>субв.</t>
  </si>
  <si>
    <t>м.б-т</t>
  </si>
  <si>
    <t>ком.услуг</t>
  </si>
  <si>
    <t>20 л/с</t>
  </si>
  <si>
    <t>21 л/с</t>
  </si>
  <si>
    <t>ПРИХОД</t>
  </si>
  <si>
    <t>Субв.</t>
  </si>
  <si>
    <t>Итого:</t>
  </si>
  <si>
    <t>м. б-т</t>
  </si>
  <si>
    <t>Связь</t>
  </si>
  <si>
    <t>Т-энергия</t>
  </si>
  <si>
    <t>Э/энергия</t>
  </si>
  <si>
    <t>Вода</t>
  </si>
  <si>
    <t>Вывоз</t>
  </si>
  <si>
    <t>Дератиз.</t>
  </si>
  <si>
    <t>Содержан</t>
  </si>
  <si>
    <t>УМВД</t>
  </si>
  <si>
    <t>ЦРБ</t>
  </si>
  <si>
    <t>Н. имущ</t>
  </si>
  <si>
    <t>ГП</t>
  </si>
  <si>
    <t>питание</t>
  </si>
  <si>
    <t>р/платы</t>
  </si>
  <si>
    <t>ИП</t>
  </si>
  <si>
    <t>290/831</t>
  </si>
  <si>
    <t>аренда</t>
  </si>
  <si>
    <t>иные цели</t>
  </si>
  <si>
    <t>РАСХОД</t>
  </si>
  <si>
    <t>на конец м-ца</t>
  </si>
  <si>
    <t>0830</t>
  </si>
  <si>
    <t>мусора</t>
  </si>
  <si>
    <t>охрана</t>
  </si>
  <si>
    <t>М.б-т</t>
  </si>
  <si>
    <t>сокращ.</t>
  </si>
  <si>
    <t>Зарянко</t>
  </si>
  <si>
    <t>Всего</t>
  </si>
  <si>
    <t>О-ты:</t>
  </si>
  <si>
    <t>Аренда</t>
  </si>
  <si>
    <t>0751</t>
  </si>
  <si>
    <t>223/247</t>
  </si>
  <si>
    <t>суточные</t>
  </si>
  <si>
    <t>Курсы</t>
  </si>
  <si>
    <t>Кривенок</t>
  </si>
  <si>
    <t>Аникина</t>
  </si>
  <si>
    <t>АПС</t>
  </si>
  <si>
    <t>ПЕ</t>
  </si>
  <si>
    <t>ФСС</t>
  </si>
  <si>
    <t>промывка</t>
  </si>
  <si>
    <t>оценка</t>
  </si>
  <si>
    <t>труда</t>
  </si>
  <si>
    <t>01.01.25г</t>
  </si>
  <si>
    <t>проезд</t>
  </si>
  <si>
    <t xml:space="preserve">Финансирование, кассовые расходы     за   ноябрь  2025г                                ДОУ-6                                                                                                                 </t>
  </si>
  <si>
    <t>5.11.</t>
  </si>
  <si>
    <t>6.11.</t>
  </si>
  <si>
    <t>7.11.</t>
  </si>
  <si>
    <t>1.11.</t>
  </si>
  <si>
    <t>10.11.</t>
  </si>
  <si>
    <t>11.11.</t>
  </si>
  <si>
    <t>12.11.</t>
  </si>
  <si>
    <t>13.11.</t>
  </si>
  <si>
    <t>14.11.</t>
  </si>
  <si>
    <t>18.11.</t>
  </si>
  <si>
    <t>19.11.</t>
  </si>
  <si>
    <t>20.11.</t>
  </si>
  <si>
    <t>21.11.</t>
  </si>
  <si>
    <t>24.11.</t>
  </si>
  <si>
    <t>25.11.</t>
  </si>
  <si>
    <t>26.11.</t>
  </si>
  <si>
    <t>27.11.</t>
  </si>
</sst>
</file>

<file path=xl/styles.xml><?xml version="1.0" encoding="utf-8"?>
<styleSheet xmlns="http://schemas.openxmlformats.org/spreadsheetml/2006/main">
  <numFmts count="8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44">
    <font>
      <sz val="10"/>
      <name val="Arial Cyr"/>
      <family val="2"/>
    </font>
    <font>
      <sz val="10"/>
      <color theme="1"/>
      <name val="Arial"/>
      <family val="2"/>
    </font>
    <font>
      <sz val="10"/>
      <name val="Arial"/>
      <family val="0"/>
    </font>
    <font>
      <b/>
      <sz val="10"/>
      <name val="Times New Roman"/>
      <family val="1"/>
    </font>
    <font>
      <b/>
      <sz val="10"/>
      <name val="Arial Cyr"/>
      <family val="2"/>
    </font>
    <font>
      <b/>
      <sz val="8"/>
      <name val="Arial Cyr"/>
      <family val="2"/>
    </font>
    <font>
      <b/>
      <sz val="11"/>
      <name val="Times New Roman"/>
      <family val="1"/>
    </font>
    <font>
      <sz val="8"/>
      <name val="Arial Cyr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79984760284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</fills>
  <borders count="6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>
        <color indexed="0"/>
      </left>
      <right>
        <color indexed="0"/>
      </right>
      <top>
        <color indexed="0"/>
      </top>
      <bottom style="thick">
        <color theme="4"/>
      </bottom>
    </border>
    <border>
      <left>
        <color indexed="0"/>
      </left>
      <right>
        <color indexed="0"/>
      </right>
      <top>
        <color indexed="0"/>
      </top>
      <bottom style="thick">
        <color theme="4" tint="0.499980002641678"/>
      </bottom>
    </border>
    <border>
      <left>
        <color indexed="0"/>
      </left>
      <right>
        <color indexed="0"/>
      </right>
      <top>
        <color indexed="0"/>
      </top>
      <bottom style="medium">
        <color theme="4" tint="0.399980008602142"/>
      </bottom>
    </border>
    <border>
      <left>
        <color indexed="0"/>
      </left>
      <right>
        <color indexed="0"/>
      </right>
      <top style="thin">
        <color theme="4"/>
      </top>
      <bottom style="double">
        <color theme="4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>
        <color indexed="0"/>
      </left>
      <right>
        <color indexed="0"/>
      </right>
      <top>
        <color indexed="0"/>
      </top>
      <bottom style="double">
        <color rgb="FFFF8001"/>
      </bottom>
    </border>
    <border>
      <left style="thin">
        <color indexed="8"/>
      </left>
      <right>
        <color indexed="0"/>
      </right>
      <top>
        <color indexed="0"/>
      </top>
      <bottom>
        <color indexed="0"/>
      </bottom>
    </border>
    <border>
      <left style="medium">
        <color indexed="8"/>
      </left>
      <right>
        <color indexed="0"/>
      </right>
      <top style="medium">
        <color indexed="8"/>
      </top>
      <bottom style="thin">
        <color indexed="8"/>
      </bottom>
    </border>
    <border>
      <left style="medium">
        <color indexed="8"/>
      </left>
      <right style="medium">
        <color indexed="8"/>
      </right>
      <top style="medium">
        <color indexed="8"/>
      </top>
      <bottom>
        <color indexed="0"/>
      </bottom>
    </border>
    <border>
      <left style="medium">
        <color indexed="8"/>
      </left>
      <right>
        <color indexed="0"/>
      </right>
      <top style="medium">
        <color indexed="8"/>
      </top>
      <bottom>
        <color indexed="0"/>
      </bottom>
    </border>
    <border>
      <left>
        <color indexed="0"/>
      </left>
      <right>
        <color indexed="0"/>
      </right>
      <top style="medium">
        <color indexed="8"/>
      </top>
      <bottom>
        <color indexed="0"/>
      </bottom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>
        <color indexed="0"/>
      </right>
      <top style="medium">
        <color indexed="8"/>
      </top>
      <bottom style="thin">
        <color indexed="8"/>
      </bottom>
    </border>
    <border>
      <left style="thin">
        <color indexed="8"/>
      </left>
      <right>
        <color indexed="0"/>
      </right>
      <top style="medium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>
        <color indexed="0"/>
      </right>
      <top style="medium">
        <color indexed="8"/>
      </top>
      <bottom style="medium">
        <color indexed="8"/>
      </bottom>
    </border>
    <border>
      <left>
        <color indexed="0"/>
      </left>
      <right style="medium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>
        <color indexed="0"/>
      </right>
      <top>
        <color indexed="0"/>
      </top>
      <bottom>
        <color indexed="0"/>
      </bottom>
    </border>
    <border>
      <left style="medium">
        <color indexed="8"/>
      </left>
      <right style="medium">
        <color indexed="8"/>
      </right>
      <top>
        <color indexed="0"/>
      </top>
      <bottom>
        <color indexed="0"/>
      </bottom>
    </border>
    <border>
      <left>
        <color indexed="0"/>
      </left>
      <right>
        <color indexed="0"/>
      </right>
      <top>
        <color indexed="0"/>
      </top>
      <bottom style="medium">
        <color indexed="8"/>
      </bottom>
    </border>
    <border>
      <left>
        <color indexed="0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 style="medium">
        <color indexed="8"/>
      </right>
      <top style="thin">
        <color indexed="8"/>
      </top>
      <bottom>
        <color indexed="0"/>
      </bottom>
    </border>
    <border>
      <left style="thin">
        <color indexed="8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 style="thin">
        <color indexed="8"/>
      </top>
      <bottom>
        <color indexed="0"/>
      </bottom>
    </border>
    <border>
      <left style="thin">
        <color indexed="8"/>
      </left>
      <right style="thin">
        <color indexed="8"/>
      </right>
      <top style="thin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>
        <color indexed="0"/>
      </top>
      <bottom>
        <color indexed="0"/>
      </bottom>
    </border>
    <border>
      <left style="thin">
        <color indexed="8"/>
      </left>
      <right style="thin">
        <color indexed="8"/>
      </right>
      <top>
        <color indexed="0"/>
      </top>
      <bottom>
        <color indexed="0"/>
      </bottom>
    </border>
    <border>
      <left>
        <color indexed="0"/>
      </left>
      <right style="thin">
        <color indexed="8"/>
      </right>
      <top>
        <color indexed="0"/>
      </top>
      <bottom style="medium">
        <color indexed="8"/>
      </bottom>
    </border>
    <border>
      <left>
        <color indexed="0"/>
      </left>
      <right style="thin">
        <color indexed="8"/>
      </right>
      <top style="thin">
        <color indexed="8"/>
      </top>
      <bottom>
        <color indexed="0"/>
      </bottom>
    </border>
    <border>
      <left>
        <color indexed="0"/>
      </left>
      <right style="medium">
        <color indexed="8"/>
      </right>
      <top>
        <color indexed="0"/>
      </top>
      <bottom>
        <color indexed="0"/>
      </bottom>
    </border>
    <border>
      <left style="medium">
        <color indexed="8"/>
      </left>
      <right>
        <color indexed="0"/>
      </right>
      <top>
        <color indexed="0"/>
      </top>
      <bottom style="medium">
        <color indexed="8"/>
      </bottom>
    </border>
    <border>
      <left style="medium">
        <color indexed="8"/>
      </left>
      <right style="medium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 style="thin">
        <color indexed="8"/>
      </right>
      <top>
        <color indexed="0"/>
      </top>
      <bottom style="medium">
        <color indexed="8"/>
      </bottom>
    </border>
    <border>
      <left style="medium">
        <color indexed="8"/>
      </left>
      <right style="thin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 style="medium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>
        <color indexed="0"/>
      </right>
      <top>
        <color indexed="0"/>
      </top>
      <bottom style="medium">
        <color indexed="8"/>
      </bottom>
    </border>
    <border>
      <left>
        <color indexed="0"/>
      </left>
      <right style="medium">
        <color indexed="8"/>
      </right>
      <top>
        <color indexed="0"/>
      </top>
      <bottom style="medium">
        <color indexed="8"/>
      </bottom>
    </border>
    <border>
      <left style="medium">
        <color indexed="8"/>
      </left>
      <right>
        <color indexed="0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medium">
        <color indexed="8"/>
      </right>
      <top>
        <color indexed="0"/>
      </top>
      <bottom style="thin">
        <color indexed="8"/>
      </bottom>
    </border>
    <border>
      <left style="medium">
        <color indexed="8"/>
      </left>
      <right>
        <color indexed="0"/>
      </right>
      <top>
        <color indexed="0"/>
      </top>
      <bottom style="thin">
        <color indexed="8"/>
      </bottom>
    </border>
    <border>
      <left>
        <color indexed="0"/>
      </left>
      <right>
        <color indexed="0"/>
      </right>
      <top>
        <color indexed="0"/>
      </top>
      <bottom style="thin">
        <color indexed="8"/>
      </bottom>
    </border>
    <border>
      <left style="thin">
        <color indexed="8"/>
      </left>
      <right>
        <color indexed="0"/>
      </right>
      <top>
        <color indexed="0"/>
      </top>
      <bottom style="thin">
        <color indexed="8"/>
      </bottom>
    </border>
    <border>
      <left style="medium">
        <color indexed="8"/>
      </left>
      <right style="thin">
        <color indexed="8"/>
      </right>
      <top>
        <color indexed="0"/>
      </top>
      <bottom style="thin">
        <color indexed="8"/>
      </bottom>
    </border>
    <border>
      <left>
        <color indexed="0"/>
      </left>
      <right style="thin">
        <color indexed="8"/>
      </right>
      <top>
        <color indexed="0"/>
      </top>
      <bottom style="thin">
        <color indexed="8"/>
      </bottom>
    </border>
    <border>
      <left style="thin">
        <color indexed="8"/>
      </left>
      <right style="thin">
        <color indexed="8"/>
      </right>
      <top>
        <color indexed="0"/>
      </top>
      <bottom style="thin">
        <color indexed="8"/>
      </bottom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>
        <color indexed="0"/>
      </right>
      <top style="thin">
        <color indexed="8"/>
      </top>
      <bottom style="thin">
        <color indexed="8"/>
      </bottom>
    </border>
    <border>
      <left>
        <color indexed="0"/>
      </left>
      <right>
        <color indexed="0"/>
      </right>
      <top style="thin">
        <color indexed="8"/>
      </top>
      <bottom style="thin">
        <color indexed="8"/>
      </bottom>
    </border>
    <border>
      <left style="thin">
        <color indexed="8"/>
      </left>
      <right>
        <color indexed="0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thin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medium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 style="medium">
        <color indexed="8"/>
      </top>
      <bottom>
        <color indexed="0"/>
      </bottom>
    </border>
    <border>
      <left style="thin">
        <color indexed="8"/>
      </left>
      <right>
        <color indexed="0"/>
      </right>
      <top style="medium">
        <color indexed="8"/>
      </top>
      <bottom>
        <color indexed="0"/>
      </bottom>
    </border>
    <border>
      <left>
        <color indexed="0"/>
      </left>
      <right style="thin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</border>
    <border>
      <left style="thin">
        <color indexed="8"/>
      </left>
      <right>
        <color indexed="0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</borders>
  <cellStyleXfs count="6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2" fillId="0" borderId="0" applyFill="0" applyBorder="0" applyAlignment="0" applyProtection="0"/>
    <xf numFmtId="44" fontId="2" fillId="0" borderId="0" applyFill="0" applyBorder="0" applyAlignment="0" applyProtection="0"/>
    <xf numFmtId="42" fontId="2" fillId="0" borderId="0" applyFill="0" applyBorder="0" applyAlignment="0" applyProtection="0"/>
    <xf numFmtId="43" fontId="2" fillId="0" borderId="0" applyFill="0" applyBorder="0" applyAlignment="0" applyProtection="0"/>
    <xf numFmtId="41" fontId="2" fillId="0" borderId="0" applyFill="0" applyBorder="0" applyAlignment="0" applyProtection="0"/>
    <xf numFmtId="0" fontId="43" fillId="2" borderId="0" applyNumberFormat="0" applyBorder="0" applyAlignment="0" applyProtection="0"/>
    <xf numFmtId="0" fontId="43" fillId="3" borderId="0" applyNumberFormat="0" applyBorder="0" applyAlignment="0" applyProtection="0"/>
    <xf numFmtId="0" fontId="43" fillId="4" borderId="0" applyNumberFormat="0" applyBorder="0" applyAlignment="0" applyProtection="0"/>
    <xf numFmtId="0" fontId="43" fillId="5" borderId="0" applyNumberFormat="0" applyBorder="0" applyAlignment="0" applyProtection="0"/>
    <xf numFmtId="0" fontId="43" fillId="6" borderId="0" applyNumberFormat="0" applyBorder="0" applyAlignment="0" applyProtection="0"/>
    <xf numFmtId="0" fontId="43" fillId="7" borderId="0" applyNumberFormat="0" applyBorder="0" applyAlignment="0" applyProtection="0"/>
    <xf numFmtId="0" fontId="43" fillId="8" borderId="0" applyNumberFormat="0" applyBorder="0" applyAlignment="0" applyProtection="0"/>
    <xf numFmtId="0" fontId="43" fillId="9" borderId="0" applyNumberFormat="0" applyBorder="0" applyAlignment="0" applyProtection="0"/>
    <xf numFmtId="0" fontId="43" fillId="10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2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1" fillId="26" borderId="1" applyNumberFormat="0" applyAlignment="0" applyProtection="0"/>
    <xf numFmtId="0" fontId="40" fillId="27" borderId="2" applyNumberFormat="0" applyAlignment="0" applyProtection="0"/>
    <xf numFmtId="0" fontId="39" fillId="27" borderId="1" applyNumberFormat="0" applyAlignment="0" applyProtection="0"/>
    <xf numFmtId="0" fontId="38" fillId="0" borderId="3" applyNumberFormat="0" applyFill="0" applyAlignment="0" applyProtection="0"/>
    <xf numFmtId="0" fontId="37" fillId="0" borderId="4" applyNumberFormat="0" applyFill="0" applyAlignment="0" applyProtection="0"/>
    <xf numFmtId="0" fontId="36" fillId="0" borderId="5" applyNumberFormat="0" applyFill="0" applyAlignment="0" applyProtection="0"/>
    <xf numFmtId="0" fontId="36" fillId="0" borderId="0" applyNumberFormat="0" applyFill="0" applyBorder="0" applyAlignment="0" applyProtection="0"/>
    <xf numFmtId="0" fontId="35" fillId="0" borderId="6" applyNumberFormat="0" applyFill="0" applyAlignment="0" applyProtection="0"/>
    <xf numFmtId="0" fontId="34" fillId="28" borderId="7" applyNumberFormat="0" applyAlignment="0" applyProtection="0"/>
    <xf numFmtId="0" fontId="33" fillId="0" borderId="0" applyNumberFormat="0" applyFill="0" applyBorder="0" applyAlignment="0" applyProtection="0"/>
    <xf numFmtId="0" fontId="32" fillId="29" borderId="0" applyNumberFormat="0" applyBorder="0" applyAlignment="0" applyProtection="0"/>
    <xf numFmtId="0" fontId="31" fillId="30" borderId="0" applyNumberFormat="0" applyBorder="0" applyAlignment="0" applyProtection="0"/>
    <xf numFmtId="0" fontId="30" fillId="0" borderId="0" applyNumberFormat="0" applyFill="0" applyBorder="0" applyAlignment="0" applyProtection="0"/>
    <xf numFmtId="0" fontId="0" fillId="31" borderId="8" applyNumberFormat="0" applyFont="0" applyAlignment="0" applyProtection="0"/>
    <xf numFmtId="0" fontId="29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7" fillId="32" borderId="0" applyNumberFormat="0" applyBorder="0" applyAlignment="0" applyProtection="0"/>
  </cellStyleXfs>
  <cellXfs count="161">
    <xf numFmtId="0" fontId="0" fillId="0" borderId="0" xfId="0" applyAlignment="1">
      <alignment/>
    </xf>
    <xf numFmtId="0" fontId="3" fillId="0" borderId="0" xfId="0" applyFont="1" applyBorder="1" applyAlignment="1">
      <alignment/>
    </xf>
    <xf numFmtId="0" fontId="4" fillId="0" borderId="0" xfId="0" applyFont="1" applyAlignment="1">
      <alignment/>
    </xf>
    <xf numFmtId="0" fontId="5" fillId="0" borderId="0" xfId="0" applyFont="1" applyAlignment="1">
      <alignment horizontal="left"/>
    </xf>
    <xf numFmtId="0" fontId="0" fillId="0" borderId="0" xfId="0" applyBorder="1" applyAlignment="1">
      <alignment/>
    </xf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0" fillId="0" borderId="0" xfId="0" applyFont="1" applyBorder="1" applyAlignment="1">
      <alignment horizontal="right"/>
    </xf>
    <xf numFmtId="0" fontId="5" fillId="0" borderId="0" xfId="0" applyFont="1" applyBorder="1" applyAlignment="1">
      <alignment horizontal="left"/>
    </xf>
    <xf numFmtId="0" fontId="0" fillId="0" borderId="0" xfId="0" applyBorder="1" applyAlignment="1">
      <alignment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10" fontId="5" fillId="0" borderId="19" xfId="0" applyNumberFormat="1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9" fontId="8" fillId="0" borderId="30" xfId="0" applyNumberFormat="1" applyFont="1" applyBorder="1" applyAlignment="1">
      <alignment horizontal="center"/>
    </xf>
    <xf numFmtId="9" fontId="3" fillId="0" borderId="30" xfId="0" applyNumberFormat="1" applyFont="1" applyBorder="1" applyAlignment="1">
      <alignment horizontal="center"/>
    </xf>
    <xf numFmtId="9" fontId="8" fillId="0" borderId="31" xfId="0" applyNumberFormat="1" applyFont="1" applyBorder="1" applyAlignment="1">
      <alignment horizontal="center"/>
    </xf>
    <xf numFmtId="10" fontId="8" fillId="0" borderId="32" xfId="0" applyNumberFormat="1" applyFont="1" applyBorder="1" applyAlignment="1">
      <alignment horizontal="center"/>
    </xf>
    <xf numFmtId="9" fontId="8" fillId="0" borderId="32" xfId="0" applyNumberFormat="1" applyFont="1" applyBorder="1" applyAlignment="1">
      <alignment horizontal="center"/>
    </xf>
    <xf numFmtId="10" fontId="8" fillId="0" borderId="10" xfId="0" applyNumberFormat="1" applyFont="1" applyBorder="1" applyAlignment="1">
      <alignment horizontal="center"/>
    </xf>
    <xf numFmtId="10" fontId="3" fillId="0" borderId="26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10" fontId="3" fillId="0" borderId="34" xfId="0" applyNumberFormat="1" applyFont="1" applyBorder="1" applyAlignment="1">
      <alignment horizontal="center"/>
    </xf>
    <xf numFmtId="10" fontId="8" fillId="0" borderId="31" xfId="0" applyNumberFormat="1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8" fillId="0" borderId="0" xfId="0" applyFont="1" applyFill="1" applyBorder="1" applyAlignment="1">
      <alignment horizontal="right"/>
    </xf>
    <xf numFmtId="0" fontId="0" fillId="0" borderId="0" xfId="0" applyFill="1" applyBorder="1" applyAlignment="1">
      <alignment/>
    </xf>
    <xf numFmtId="0" fontId="3" fillId="0" borderId="3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49" fontId="8" fillId="0" borderId="24" xfId="0" applyNumberFormat="1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9" fontId="8" fillId="0" borderId="0" xfId="0" applyNumberFormat="1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8" fillId="0" borderId="39" xfId="0" applyFont="1" applyBorder="1" applyAlignment="1">
      <alignment horizontal="center"/>
    </xf>
    <xf numFmtId="0" fontId="8" fillId="0" borderId="38" xfId="0" applyFont="1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49" fontId="8" fillId="0" borderId="42" xfId="0" applyNumberFormat="1" applyFont="1" applyBorder="1" applyAlignment="1">
      <alignment horizontal="center"/>
    </xf>
    <xf numFmtId="49" fontId="8" fillId="0" borderId="37" xfId="0" applyNumberFormat="1" applyFont="1" applyBorder="1" applyAlignment="1">
      <alignment horizontal="center"/>
    </xf>
    <xf numFmtId="0" fontId="0" fillId="0" borderId="0" xfId="0" applyFont="1" applyBorder="1" applyAlignment="1">
      <alignment/>
    </xf>
    <xf numFmtId="0" fontId="8" fillId="0" borderId="43" xfId="0" applyFont="1" applyBorder="1" applyAlignment="1">
      <alignment horizontal="center"/>
    </xf>
    <xf numFmtId="4" fontId="3" fillId="0" borderId="44" xfId="0" applyNumberFormat="1" applyFont="1" applyBorder="1" applyAlignment="1">
      <alignment horizontal="center"/>
    </xf>
    <xf numFmtId="4" fontId="8" fillId="0" borderId="43" xfId="0" applyNumberFormat="1" applyFont="1" applyBorder="1" applyAlignment="1">
      <alignment horizontal="center"/>
    </xf>
    <xf numFmtId="4" fontId="8" fillId="0" borderId="20" xfId="0" applyNumberFormat="1" applyFont="1" applyBorder="1" applyAlignment="1">
      <alignment horizontal="center"/>
    </xf>
    <xf numFmtId="4" fontId="8" fillId="0" borderId="44" xfId="0" applyNumberFormat="1" applyFont="1" applyBorder="1" applyAlignment="1">
      <alignment horizontal="center"/>
    </xf>
    <xf numFmtId="4" fontId="8" fillId="0" borderId="21" xfId="0" applyNumberFormat="1" applyFont="1" applyBorder="1" applyAlignment="1">
      <alignment horizontal="center"/>
    </xf>
    <xf numFmtId="4" fontId="8" fillId="0" borderId="45" xfId="0" applyNumberFormat="1" applyFont="1" applyBorder="1" applyAlignment="1">
      <alignment horizontal="center"/>
    </xf>
    <xf numFmtId="4" fontId="8" fillId="0" borderId="46" xfId="0" applyNumberFormat="1" applyFont="1" applyBorder="1" applyAlignment="1">
      <alignment horizontal="center"/>
    </xf>
    <xf numFmtId="4" fontId="8" fillId="0" borderId="47" xfId="0" applyNumberFormat="1" applyFont="1" applyBorder="1" applyAlignment="1">
      <alignment horizontal="center"/>
    </xf>
    <xf numFmtId="4" fontId="8" fillId="0" borderId="48" xfId="0" applyNumberFormat="1" applyFont="1" applyBorder="1" applyAlignment="1">
      <alignment horizontal="center"/>
    </xf>
    <xf numFmtId="4" fontId="3" fillId="0" borderId="0" xfId="0" applyNumberFormat="1" applyFont="1" applyBorder="1" applyAlignment="1">
      <alignment horizontal="center"/>
    </xf>
    <xf numFmtId="4" fontId="8" fillId="0" borderId="49" xfId="0" applyNumberFormat="1" applyFont="1" applyBorder="1" applyAlignment="1">
      <alignment horizontal="center"/>
    </xf>
    <xf numFmtId="4" fontId="8" fillId="0" borderId="50" xfId="0" applyNumberFormat="1" applyFont="1" applyBorder="1" applyAlignment="1">
      <alignment horizontal="center"/>
    </xf>
    <xf numFmtId="4" fontId="8" fillId="0" borderId="51" xfId="0" applyNumberFormat="1" applyFont="1" applyBorder="1" applyAlignment="1">
      <alignment horizontal="center"/>
    </xf>
    <xf numFmtId="0" fontId="0" fillId="0" borderId="0" xfId="0" applyFont="1" applyFill="1" applyBorder="1" applyAlignment="1">
      <alignment/>
    </xf>
    <xf numFmtId="4" fontId="8" fillId="0" borderId="52" xfId="0" applyNumberFormat="1" applyFont="1" applyBorder="1" applyAlignment="1">
      <alignment horizontal="right"/>
    </xf>
    <xf numFmtId="4" fontId="8" fillId="0" borderId="53" xfId="0" applyNumberFormat="1" applyFont="1" applyBorder="1" applyAlignment="1">
      <alignment horizontal="right"/>
    </xf>
    <xf numFmtId="4" fontId="8" fillId="0" borderId="54" xfId="0" applyNumberFormat="1" applyFont="1" applyBorder="1" applyAlignment="1">
      <alignment horizontal="right"/>
    </xf>
    <xf numFmtId="4" fontId="8" fillId="0" borderId="54" xfId="0" applyNumberFormat="1" applyFont="1" applyBorder="1" applyAlignment="1">
      <alignment horizontal="center"/>
    </xf>
    <xf numFmtId="4" fontId="8" fillId="0" borderId="55" xfId="0" applyNumberFormat="1" applyFont="1" applyBorder="1" applyAlignment="1">
      <alignment horizontal="center"/>
    </xf>
    <xf numFmtId="4" fontId="8" fillId="0" borderId="56" xfId="0" applyNumberFormat="1" applyFont="1" applyBorder="1" applyAlignment="1">
      <alignment horizontal="center"/>
    </xf>
    <xf numFmtId="4" fontId="8" fillId="0" borderId="57" xfId="0" applyNumberFormat="1" applyFont="1" applyBorder="1" applyAlignment="1">
      <alignment horizontal="center"/>
    </xf>
    <xf numFmtId="4" fontId="8" fillId="0" borderId="53" xfId="0" applyNumberFormat="1" applyFont="1" applyBorder="1" applyAlignment="1">
      <alignment horizontal="center"/>
    </xf>
    <xf numFmtId="4" fontId="8" fillId="0" borderId="58" xfId="0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/>
    </xf>
    <xf numFmtId="0" fontId="4" fillId="0" borderId="0" xfId="0" applyFont="1" applyBorder="1" applyAlignment="1">
      <alignment/>
    </xf>
    <xf numFmtId="4" fontId="0" fillId="0" borderId="0" xfId="0" applyNumberFormat="1" applyAlignment="1">
      <alignment/>
    </xf>
    <xf numFmtId="4" fontId="8" fillId="0" borderId="0" xfId="0" applyNumberFormat="1" applyFont="1" applyBorder="1" applyAlignment="1">
      <alignment horizontal="center"/>
    </xf>
    <xf numFmtId="4" fontId="8" fillId="0" borderId="26" xfId="0" applyNumberFormat="1" applyFont="1" applyBorder="1" applyAlignment="1">
      <alignment horizontal="right"/>
    </xf>
    <xf numFmtId="4" fontId="8" fillId="0" borderId="28" xfId="0" applyNumberFormat="1" applyFont="1" applyBorder="1" applyAlignment="1">
      <alignment horizontal="right"/>
    </xf>
    <xf numFmtId="4" fontId="8" fillId="0" borderId="25" xfId="0" applyNumberFormat="1" applyFont="1" applyBorder="1" applyAlignment="1">
      <alignment horizontal="right"/>
    </xf>
    <xf numFmtId="4" fontId="8" fillId="0" borderId="25" xfId="0" applyNumberFormat="1" applyFont="1" applyBorder="1" applyAlignment="1">
      <alignment horizontal="center"/>
    </xf>
    <xf numFmtId="4" fontId="8" fillId="0" borderId="27" xfId="0" applyNumberFormat="1" applyFont="1" applyBorder="1" applyAlignment="1">
      <alignment horizontal="center"/>
    </xf>
    <xf numFmtId="4" fontId="8" fillId="0" borderId="30" xfId="0" applyNumberFormat="1" applyFont="1" applyBorder="1" applyAlignment="1">
      <alignment horizontal="center"/>
    </xf>
    <xf numFmtId="4" fontId="8" fillId="0" borderId="29" xfId="0" applyNumberFormat="1" applyFont="1" applyBorder="1" applyAlignment="1">
      <alignment horizontal="center"/>
    </xf>
    <xf numFmtId="4" fontId="8" fillId="0" borderId="28" xfId="0" applyNumberFormat="1" applyFont="1" applyBorder="1" applyAlignment="1">
      <alignment horizontal="center"/>
    </xf>
    <xf numFmtId="4" fontId="8" fillId="0" borderId="34" xfId="0" applyNumberFormat="1" applyFont="1" applyBorder="1" applyAlignment="1">
      <alignment horizontal="center"/>
    </xf>
    <xf numFmtId="4" fontId="3" fillId="0" borderId="34" xfId="0" applyNumberFormat="1" applyFont="1" applyBorder="1" applyAlignment="1">
      <alignment horizontal="center"/>
    </xf>
    <xf numFmtId="0" fontId="3" fillId="33" borderId="13" xfId="0" applyFont="1" applyFill="1" applyBorder="1" applyAlignment="1">
      <alignment horizontal="center"/>
    </xf>
    <xf numFmtId="4" fontId="3" fillId="33" borderId="12" xfId="0" applyNumberFormat="1" applyFont="1" applyFill="1" applyBorder="1" applyAlignment="1">
      <alignment horizontal="center"/>
    </xf>
    <xf numFmtId="4" fontId="4" fillId="0" borderId="44" xfId="0" applyNumberFormat="1" applyFont="1" applyBorder="1" applyAlignment="1">
      <alignment horizontal="center"/>
    </xf>
    <xf numFmtId="4" fontId="4" fillId="0" borderId="43" xfId="0" applyNumberFormat="1" applyFon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4" fontId="3" fillId="33" borderId="59" xfId="0" applyNumberFormat="1" applyFont="1" applyFill="1" applyBorder="1" applyAlignment="1">
      <alignment horizontal="center"/>
    </xf>
    <xf numFmtId="4" fontId="3" fillId="0" borderId="14" xfId="0" applyNumberFormat="1" applyFont="1" applyBorder="1" applyAlignment="1">
      <alignment horizontal="center"/>
    </xf>
    <xf numFmtId="4" fontId="3" fillId="33" borderId="14" xfId="0" applyNumberFormat="1" applyFont="1" applyFill="1" applyBorder="1" applyAlignment="1">
      <alignment horizontal="center"/>
    </xf>
    <xf numFmtId="4" fontId="3" fillId="33" borderId="60" xfId="0" applyNumberFormat="1" applyFont="1" applyFill="1" applyBorder="1" applyAlignment="1">
      <alignment horizontal="center"/>
    </xf>
    <xf numFmtId="4" fontId="3" fillId="33" borderId="61" xfId="0" applyNumberFormat="1" applyFont="1" applyFill="1" applyBorder="1" applyAlignment="1">
      <alignment horizontal="center"/>
    </xf>
    <xf numFmtId="4" fontId="3" fillId="33" borderId="13" xfId="0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4" fontId="4" fillId="0" borderId="62" xfId="0" applyNumberFormat="1" applyFont="1" applyBorder="1" applyAlignment="1">
      <alignment horizontal="center"/>
    </xf>
    <xf numFmtId="4" fontId="3" fillId="0" borderId="20" xfId="0" applyNumberFormat="1" applyFont="1" applyBorder="1" applyAlignment="1">
      <alignment horizontal="center"/>
    </xf>
    <xf numFmtId="4" fontId="4" fillId="0" borderId="20" xfId="0" applyNumberFormat="1" applyFont="1" applyBorder="1" applyAlignment="1">
      <alignment horizontal="center"/>
    </xf>
    <xf numFmtId="4" fontId="4" fillId="0" borderId="63" xfId="0" applyNumberFormat="1" applyFont="1" applyBorder="1" applyAlignment="1">
      <alignment horizontal="center"/>
    </xf>
    <xf numFmtId="4" fontId="4" fillId="0" borderId="64" xfId="0" applyNumberFormat="1" applyFont="1" applyBorder="1" applyAlignment="1">
      <alignment horizontal="center"/>
    </xf>
    <xf numFmtId="49" fontId="3" fillId="0" borderId="24" xfId="0" applyNumberFormat="1" applyFont="1" applyBorder="1" applyAlignment="1">
      <alignment horizontal="center"/>
    </xf>
    <xf numFmtId="0" fontId="8" fillId="0" borderId="53" xfId="0" applyFont="1" applyBorder="1" applyAlignment="1">
      <alignment horizontal="center"/>
    </xf>
    <xf numFmtId="49" fontId="8" fillId="0" borderId="53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4" fontId="0" fillId="0" borderId="0" xfId="0" applyNumberFormat="1" applyAlignment="1">
      <alignment horizontal="center"/>
    </xf>
    <xf numFmtId="0" fontId="8" fillId="0" borderId="53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11" xfId="0" applyFont="1" applyBorder="1" applyAlignment="1">
      <alignment horizontal="center"/>
    </xf>
    <xf numFmtId="4" fontId="0" fillId="0" borderId="0" xfId="0" applyNumberFormat="1" applyFont="1" applyBorder="1" applyAlignment="1">
      <alignment/>
    </xf>
    <xf numFmtId="4" fontId="0" fillId="0" borderId="0" xfId="0" applyNumberFormat="1" applyBorder="1" applyAlignment="1">
      <alignment/>
    </xf>
    <xf numFmtId="4" fontId="4" fillId="0" borderId="0" xfId="0" applyNumberFormat="1" applyFont="1" applyBorder="1" applyAlignment="1">
      <alignment/>
    </xf>
    <xf numFmtId="0" fontId="8" fillId="0" borderId="26" xfId="0" applyFont="1" applyBorder="1" applyAlignment="1">
      <alignment horizontal="center"/>
    </xf>
    <xf numFmtId="0" fontId="0" fillId="0" borderId="14" xfId="0" applyBorder="1" applyAlignment="1">
      <alignment/>
    </xf>
    <xf numFmtId="4" fontId="0" fillId="0" borderId="0" xfId="0" applyNumberFormat="1" applyBorder="1" applyAlignment="1">
      <alignment/>
    </xf>
    <xf numFmtId="0" fontId="0" fillId="0" borderId="0" xfId="0" applyBorder="1" applyAlignment="1">
      <alignment/>
    </xf>
    <xf numFmtId="0" fontId="3" fillId="0" borderId="24" xfId="0" applyFont="1" applyBorder="1" applyAlignment="1">
      <alignment/>
    </xf>
    <xf numFmtId="0" fontId="3" fillId="0" borderId="43" xfId="0" applyFont="1" applyBorder="1" applyAlignment="1">
      <alignment/>
    </xf>
    <xf numFmtId="0" fontId="3" fillId="0" borderId="43" xfId="0" applyFont="1" applyBorder="1" applyAlignment="1">
      <alignment horizontal="left"/>
    </xf>
    <xf numFmtId="0" fontId="4" fillId="0" borderId="14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6" xfId="0" applyFont="1" applyBorder="1" applyAlignment="1">
      <alignment horizontal="center"/>
    </xf>
  </cellXfs>
  <cellStyles count="47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20% - Акцент1" xfId="20"/>
    <cellStyle name="20% - Акцент2" xfId="21"/>
    <cellStyle name="20% - Акцент3" xfId="22"/>
    <cellStyle name="20% - Акцент4" xfId="23"/>
    <cellStyle name="20% - Акцент5" xfId="24"/>
    <cellStyle name="20% - Акцент6" xfId="25"/>
    <cellStyle name="40% - Акцент1" xfId="26"/>
    <cellStyle name="40% - Акцент2" xfId="27"/>
    <cellStyle name="40% - Акцент3" xfId="28"/>
    <cellStyle name="40% - Акцент4" xfId="29"/>
    <cellStyle name="40% - Акцент5" xfId="30"/>
    <cellStyle name="40% - Акцент6" xfId="31"/>
    <cellStyle name="60% - Акцент1" xfId="32"/>
    <cellStyle name="60% - Акцент2" xfId="33"/>
    <cellStyle name="60% - Акцент3" xfId="34"/>
    <cellStyle name="60% - Акцент4" xfId="35"/>
    <cellStyle name="60% - Акцент5" xfId="36"/>
    <cellStyle name="60% -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calcChain" Target="calcChain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EQ40"/>
  <sheetViews>
    <sheetView tabSelected="1" view="pageBreakPreview" zoomScaleNormal="100" zoomScaleSheetLayoutView="100" workbookViewId="0" topLeftCell="A1">
      <pane xSplit="2" ySplit="3" topLeftCell="C4" activePane="bottomRight" state="frozen"/>
      <selection pane="topLeft" activeCell="A1" sqref="A1"/>
      <selection pane="bottomLeft" activeCell="A4" sqref="A4"/>
      <selection pane="topRight" activeCell="C1" sqref="C1"/>
      <selection pane="bottomRight" activeCell="A26" sqref="A26"/>
    </sheetView>
  </sheetViews>
  <sheetFormatPr defaultRowHeight="12.75"/>
  <cols>
    <col min="1" max="1" width="9.28571428571429" customWidth="1"/>
    <col min="2" max="2" width="11.7142857142857" customWidth="1"/>
    <col min="3" max="3" width="14.2857142857143" customWidth="1"/>
    <col min="4" max="4" width="13.4285714285714" customWidth="1"/>
    <col min="5" max="9" width="12.5714285714286" customWidth="1"/>
    <col min="10" max="10" width="11.1428571428571" customWidth="1"/>
    <col min="11" max="11" width="12.8571428571429" customWidth="1"/>
    <col min="12" max="12" width="10.8571428571429" customWidth="1"/>
    <col min="13" max="13" width="11.1428571428571" customWidth="1"/>
    <col min="14" max="14" width="11.7142857142857" customWidth="1"/>
    <col min="15" max="15" width="9.57142857142857" customWidth="1"/>
    <col min="16" max="16" width="12.5714285714286" customWidth="1"/>
    <col min="17" max="17" width="11.2857142857143" customWidth="1"/>
    <col min="18" max="18" width="11.7142857142857" customWidth="1"/>
    <col min="19" max="19" width="11.2857142857143" customWidth="1"/>
    <col min="20" max="20" width="11.5714285714286" customWidth="1"/>
    <col min="21" max="21" width="10.8571428571429" customWidth="1"/>
    <col min="22" max="22" width="10.2857142857143" customWidth="1"/>
    <col min="23" max="23" width="13.5714285714286" customWidth="1"/>
    <col min="24" max="24" width="13.7142857142857" customWidth="1"/>
    <col min="25" max="26" width="11.4285714285714" customWidth="1"/>
    <col min="27" max="27" width="12.5714285714286" customWidth="1"/>
    <col min="28" max="28" width="11.5714285714286" customWidth="1"/>
    <col min="29" max="29" width="12.1428571428571" customWidth="1"/>
    <col min="30" max="30" width="14.2857142857143" customWidth="1"/>
    <col min="31" max="31" width="13.2857142857143" customWidth="1"/>
    <col min="32" max="32" width="14.5714285714286" customWidth="1"/>
    <col min="33" max="34" width="13" customWidth="1"/>
    <col min="35" max="35" width="13.4285714285714" customWidth="1"/>
    <col min="36" max="36" width="12.5714285714286" customWidth="1"/>
    <col min="37" max="37" width="10.8571428571429" customWidth="1"/>
    <col min="38" max="38" width="10" customWidth="1"/>
    <col min="39" max="39" width="10.5714285714286" customWidth="1"/>
    <col min="40" max="40" width="10.8571428571429" customWidth="1"/>
    <col min="41" max="41" width="12.2857142857143" customWidth="1"/>
    <col min="42" max="42" width="11.2857142857143" customWidth="1"/>
    <col min="43" max="43" width="14.1428571428571" customWidth="1"/>
    <col min="44" max="44" width="10.8571428571429" customWidth="1"/>
    <col min="45" max="45" width="12.2857142857143" customWidth="1"/>
    <col min="46" max="46" width="10.2857142857143" customWidth="1"/>
    <col min="47" max="47" width="11.4285714285714" customWidth="1"/>
    <col min="48" max="48" width="11.2857142857143" customWidth="1"/>
    <col min="49" max="49" width="10.1428571428571" customWidth="1"/>
    <col min="50" max="50" width="10.2857142857143" customWidth="1"/>
    <col min="51" max="52" width="9.57142857142857" customWidth="1"/>
    <col min="53" max="53" width="11.5714285714286" customWidth="1"/>
    <col min="54" max="54" width="10.5714285714286" customWidth="1"/>
    <col min="55" max="55" width="13.8571428571429" customWidth="1"/>
    <col min="56" max="56" width="9.42857142857143" customWidth="1"/>
    <col min="57" max="57" width="10.2857142857143" customWidth="1"/>
    <col min="58" max="58" width="10.4285714285714" customWidth="1"/>
    <col min="59" max="59" width="10.1428571428571" customWidth="1"/>
    <col min="60" max="60" width="9.71428571428571" customWidth="1"/>
    <col min="61" max="61" width="9.57142857142857" customWidth="1"/>
    <col min="62" max="62" width="10.4285714285714" customWidth="1"/>
    <col min="63" max="63" width="10.2857142857143" customWidth="1"/>
    <col min="64" max="64" width="10" customWidth="1"/>
    <col min="65" max="66" width="12.2857142857143" customWidth="1"/>
    <col min="67" max="70" width="11.1428571428571" customWidth="1"/>
    <col min="71" max="71" width="10.7142857142857" customWidth="1"/>
    <col min="72" max="72" width="11.8571428571429" customWidth="1"/>
    <col min="73" max="73" width="8.57142857142857" customWidth="1"/>
    <col min="74" max="74" width="9.85714285714286" customWidth="1"/>
    <col min="75" max="75" width="12" customWidth="1"/>
    <col min="76" max="76" width="11.1428571428571" customWidth="1"/>
    <col min="77" max="77" width="10.5714285714286" customWidth="1"/>
    <col min="78" max="78" width="10.8571428571429" customWidth="1"/>
    <col min="79" max="79" width="11.5714285714286" customWidth="1"/>
    <col min="80" max="80" width="11.1428571428571" customWidth="1"/>
    <col min="81" max="81" width="8.85714285714286" customWidth="1"/>
    <col min="82" max="82" width="10.8571428571429" customWidth="1"/>
    <col min="83" max="83" width="12.5714285714286" customWidth="1"/>
    <col min="84" max="84" width="10.4285714285714" customWidth="1"/>
    <col min="85" max="85" width="11.2857142857143" customWidth="1"/>
    <col min="86" max="86" width="12.5714285714286" customWidth="1"/>
    <col min="87" max="88" width="10.7142857142857" customWidth="1"/>
    <col min="89" max="89" width="11.7142857142857" customWidth="1"/>
    <col min="90" max="90" width="11.4285714285714" customWidth="1"/>
    <col min="91" max="93" width="9.85714285714286" customWidth="1"/>
    <col min="94" max="94" width="11.1428571428571" customWidth="1"/>
    <col min="95" max="95" width="12.8571428571429" customWidth="1"/>
    <col min="96" max="96" width="16.4285714285714" customWidth="1"/>
    <col min="97" max="101" width="11.7142857142857" customWidth="1"/>
    <col min="102" max="102" width="2.42857142857143" customWidth="1"/>
    <col min="103" max="104" width="2.28571428571429" customWidth="1"/>
    <col min="105" max="105" width="2" customWidth="1"/>
    <col min="106" max="106" width="3.14285714285714" customWidth="1"/>
    <col min="107" max="107" width="13.7142857142857" customWidth="1"/>
    <col min="108" max="108" width="14.4285714285714" customWidth="1"/>
    <col min="109" max="109" width="15" customWidth="1"/>
    <col min="110" max="110" width="13" customWidth="1"/>
    <col min="111" max="112" width="12.5714285714286" customWidth="1"/>
  </cols>
  <sheetData>
    <row r="1" spans="1:111" ht="20.25" customHeight="1" thickBot="1">
      <c r="A1" s="150" t="s">
        <v>0</v>
      </c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"/>
      <c s="1"/>
      <c s="1"/>
      <c s="1"/>
      <c s="1"/>
      <c s="1"/>
      <c s="1"/>
      <c s="1"/>
      <c s="1"/>
      <c s="1"/>
      <c s="1"/>
      <c s="1"/>
      <c s="2"/>
      <c s="3"/>
      <c r="DG1" s="2"/>
    </row>
    <row r="2" spans="1:111" ht="13.5" thickBot="1">
      <c r="A2" s="151" t="s">
        <v>72</v>
      </c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4"/>
      <c s="4"/>
      <c s="4"/>
      <c s="4"/>
      <c s="4"/>
      <c s="4"/>
      <c s="4"/>
      <c s="4"/>
      <c s="4"/>
      <c s="4"/>
      <c s="4"/>
      <c s="4"/>
      <c s="5"/>
      <c s="3"/>
      <c r="DG2" s="3"/>
    </row>
    <row r="3" spans="1:146" ht="13.5" thickBot="1">
      <c r="A3"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152"/>
      <c s="6"/>
      <c s="6"/>
      <c s="6"/>
      <c s="6"/>
      <c s="6"/>
      <c s="6"/>
      <c s="6"/>
      <c s="6"/>
      <c s="6"/>
      <c s="6"/>
      <c s="6"/>
      <c s="6"/>
      <c r="DE3" s="7"/>
      <c s="8"/>
      <c s="9"/>
      <c r="ED3" s="10"/>
      <c s="10"/>
      <c s="10"/>
      <c s="10"/>
      <c s="10"/>
      <c s="10"/>
      <c s="10"/>
      <c s="10"/>
      <c s="10"/>
      <c s="10"/>
      <c s="10"/>
      <c s="10"/>
      <c s="10"/>
    </row>
    <row r="4" spans="1:147" ht="15" thickBot="1">
      <c r="A4" s="11"/>
      <c s="12" t="s">
        <v>1</v>
      </c>
      <c s="13" t="s">
        <v>2</v>
      </c>
      <c s="14" t="s">
        <v>3</v>
      </c>
      <c s="14" t="s">
        <v>4</v>
      </c>
      <c s="14"/>
      <c s="14">
        <v>211</v>
      </c>
      <c s="14">
        <v>211</v>
      </c>
      <c s="14"/>
      <c s="14" t="s">
        <v>66</v>
      </c>
      <c s="14" t="s">
        <v>5</v>
      </c>
      <c s="14"/>
      <c s="14"/>
      <c s="14" t="s">
        <v>57</v>
      </c>
      <c s="14"/>
      <c s="14" t="s">
        <v>6</v>
      </c>
      <c s="14" t="s">
        <v>7</v>
      </c>
      <c s="14" t="s">
        <v>8</v>
      </c>
      <c s="14"/>
      <c s="14" t="s">
        <v>9</v>
      </c>
      <c s="14"/>
      <c s="14"/>
      <c s="15" t="s">
        <v>10</v>
      </c>
      <c s="14" t="s">
        <v>11</v>
      </c>
      <c s="14" t="s">
        <v>11</v>
      </c>
      <c s="14" t="s">
        <v>11</v>
      </c>
      <c s="14" t="s">
        <v>11</v>
      </c>
      <c s="14" t="s">
        <v>11</v>
      </c>
      <c s="14" t="s">
        <v>12</v>
      </c>
      <c s="12" t="s">
        <v>13</v>
      </c>
      <c s="153">
        <v>211</v>
      </c>
      <c s="153"/>
      <c s="16"/>
      <c s="154">
        <v>213</v>
      </c>
      <c s="154"/>
      <c s="16"/>
      <c s="17" t="s">
        <v>14</v>
      </c>
      <c s="137">
        <v>222</v>
      </c>
      <c s="155">
        <v>244</v>
      </c>
      <c s="155"/>
      <c s="16">
        <v>221</v>
      </c>
      <c s="156">
        <v>223</v>
      </c>
      <c s="156"/>
      <c s="156"/>
      <c s="16"/>
      <c s="157" t="s">
        <v>15</v>
      </c>
      <c s="157"/>
      <c s="157"/>
      <c s="157"/>
      <c s="157"/>
      <c s="157"/>
      <c s="157"/>
      <c s="157"/>
      <c s="157"/>
      <c s="18" t="s">
        <v>12</v>
      </c>
      <c s="20">
        <v>226</v>
      </c>
      <c s="20">
        <v>226</v>
      </c>
      <c s="158">
        <v>226</v>
      </c>
      <c s="158"/>
      <c s="158"/>
      <c s="158"/>
      <c s="158"/>
      <c s="158"/>
      <c s="158"/>
      <c s="16"/>
      <c s="18" t="s">
        <v>13</v>
      </c>
      <c s="21">
        <v>262</v>
      </c>
      <c s="21">
        <v>266</v>
      </c>
      <c s="21">
        <v>266</v>
      </c>
      <c s="21"/>
      <c s="21"/>
      <c s="158">
        <v>290</v>
      </c>
      <c s="158"/>
      <c s="158"/>
      <c s="16"/>
      <c s="20">
        <v>310</v>
      </c>
      <c s="19">
        <v>310</v>
      </c>
      <c s="19">
        <v>340</v>
      </c>
      <c s="19">
        <v>340</v>
      </c>
      <c s="19">
        <v>340</v>
      </c>
      <c s="17"/>
      <c s="17"/>
      <c s="14"/>
      <c s="21" t="s">
        <v>16</v>
      </c>
      <c s="22">
        <v>0.024</v>
      </c>
      <c s="159"/>
      <c s="159"/>
      <c s="159"/>
      <c s="18" t="s">
        <v>12</v>
      </c>
      <c s="160"/>
      <c s="160"/>
      <c s="160"/>
      <c s="160"/>
      <c s="160"/>
      <c s="18" t="s">
        <v>12</v>
      </c>
      <c s="18" t="s">
        <v>13</v>
      </c>
      <c s="23"/>
      <c s="23"/>
      <c s="23"/>
      <c s="23"/>
      <c s="23"/>
      <c s="23"/>
      <c s="23"/>
      <c s="23"/>
      <c s="23"/>
      <c s="24"/>
      <c s="18" t="s">
        <v>13</v>
      </c>
      <c s="16" t="s">
        <v>17</v>
      </c>
      <c s="16" t="s">
        <v>1</v>
      </c>
      <c s="9"/>
      <c s="8"/>
      <c s="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5" spans="1:147" ht="16.5" thickBot="1">
      <c r="A5" s="25" t="s">
        <v>18</v>
      </c>
      <c s="26" t="s">
        <v>19</v>
      </c>
      <c s="25" t="s">
        <v>20</v>
      </c>
      <c s="27"/>
      <c s="28" t="s">
        <v>21</v>
      </c>
      <c s="27"/>
      <c s="28" t="s">
        <v>21</v>
      </c>
      <c s="27" t="s">
        <v>22</v>
      </c>
      <c s="27"/>
      <c s="27">
        <v>244</v>
      </c>
      <c s="27" t="s">
        <v>23</v>
      </c>
      <c s="27"/>
      <c s="27"/>
      <c s="30">
        <v>120</v>
      </c>
      <c s="29"/>
      <c s="30">
        <v>130</v>
      </c>
      <c s="30">
        <v>130</v>
      </c>
      <c s="30">
        <v>130</v>
      </c>
      <c s="30"/>
      <c s="27">
        <v>150</v>
      </c>
      <c s="27"/>
      <c s="27"/>
      <c s="31" t="s">
        <v>24</v>
      </c>
      <c s="27">
        <v>150</v>
      </c>
      <c s="27">
        <v>150</v>
      </c>
      <c s="27">
        <v>150</v>
      </c>
      <c s="27">
        <v>150</v>
      </c>
      <c s="27">
        <v>150</v>
      </c>
      <c s="30" t="s">
        <v>25</v>
      </c>
      <c s="32" t="s">
        <v>26</v>
      </c>
      <c s="33" t="s">
        <v>2</v>
      </c>
      <c s="14" t="s">
        <v>27</v>
      </c>
      <c s="34" t="s">
        <v>28</v>
      </c>
      <c s="35" t="s">
        <v>2</v>
      </c>
      <c s="14" t="s">
        <v>27</v>
      </c>
      <c s="34" t="s">
        <v>28</v>
      </c>
      <c s="36" t="s">
        <v>60</v>
      </c>
      <c s="37"/>
      <c s="146" t="s">
        <v>30</v>
      </c>
      <c s="146"/>
      <c s="34"/>
      <c s="38" t="s">
        <v>33</v>
      </c>
      <c s="38" t="s">
        <v>31</v>
      </c>
      <c s="39" t="s">
        <v>32</v>
      </c>
      <c s="34" t="s">
        <v>12</v>
      </c>
      <c s="39" t="s">
        <v>36</v>
      </c>
      <c s="38" t="s">
        <v>34</v>
      </c>
      <c s="38" t="s">
        <v>63</v>
      </c>
      <c s="39" t="s">
        <v>35</v>
      </c>
      <c s="39" t="s">
        <v>67</v>
      </c>
      <c s="39"/>
      <c s="39"/>
      <c s="39"/>
      <c s="40"/>
      <c s="41">
        <v>225</v>
      </c>
      <c s="42" t="s">
        <v>71</v>
      </c>
      <c s="43" t="s">
        <v>21</v>
      </c>
      <c s="44" t="s">
        <v>37</v>
      </c>
      <c s="45" t="s">
        <v>38</v>
      </c>
      <c s="45" t="s">
        <v>61</v>
      </c>
      <c s="45" t="s">
        <v>68</v>
      </c>
      <c s="45"/>
      <c s="46"/>
      <c s="47"/>
      <c s="48" t="s">
        <v>28</v>
      </c>
      <c s="49">
        <v>226</v>
      </c>
      <c s="50">
        <v>321</v>
      </c>
      <c s="51" t="s">
        <v>21</v>
      </c>
      <c s="51" t="s">
        <v>22</v>
      </c>
      <c s="51"/>
      <c s="51"/>
      <c s="52" t="s">
        <v>39</v>
      </c>
      <c s="53" t="s">
        <v>40</v>
      </c>
      <c s="53" t="s">
        <v>65</v>
      </c>
      <c s="34" t="s">
        <v>28</v>
      </c>
      <c s="39" t="s">
        <v>21</v>
      </c>
      <c s="40" t="s">
        <v>22</v>
      </c>
      <c s="39" t="s">
        <v>21</v>
      </c>
      <c s="40" t="s">
        <v>41</v>
      </c>
      <c s="36" t="s">
        <v>29</v>
      </c>
      <c s="36"/>
      <c s="36"/>
      <c s="27"/>
      <c s="54" t="s">
        <v>42</v>
      </c>
      <c s="54"/>
      <c s="40" t="s">
        <v>43</v>
      </c>
      <c s="40" t="s">
        <v>43</v>
      </c>
      <c s="40"/>
      <c s="41" t="s">
        <v>42</v>
      </c>
      <c s="36">
        <v>221</v>
      </c>
      <c s="40"/>
      <c s="40" t="s">
        <v>44</v>
      </c>
      <c s="40">
        <v>310</v>
      </c>
      <c s="40">
        <v>340</v>
      </c>
      <c s="41" t="s">
        <v>45</v>
      </c>
      <c s="55" t="s">
        <v>24</v>
      </c>
      <c s="56">
        <v>225</v>
      </c>
      <c s="32"/>
      <c s="32"/>
      <c s="32"/>
      <c s="32"/>
      <c s="32"/>
      <c s="32"/>
      <c s="32"/>
      <c s="32"/>
      <c s="57"/>
      <c s="41" t="s">
        <v>46</v>
      </c>
      <c s="41" t="s">
        <v>47</v>
      </c>
      <c s="34" t="s">
        <v>48</v>
      </c>
      <c s="9"/>
      <c s="58"/>
      <c s="9"/>
      <c s="5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6" spans="1:147" ht="13.5" thickBot="1">
      <c r="A6" s="60"/>
      <c s="61" t="s">
        <v>70</v>
      </c>
      <c s="60">
        <v>130</v>
      </c>
      <c s="62">
        <v>130</v>
      </c>
      <c s="62">
        <v>130</v>
      </c>
      <c s="28"/>
      <c s="28"/>
      <c s="28"/>
      <c s="28"/>
      <c s="28"/>
      <c s="62" t="s">
        <v>59</v>
      </c>
      <c s="62"/>
      <c s="62"/>
      <c s="28"/>
      <c s="63"/>
      <c s="63"/>
      <c s="28"/>
      <c s="28"/>
      <c s="28"/>
      <c s="62"/>
      <c s="62"/>
      <c s="62"/>
      <c s="61"/>
      <c s="134" t="s">
        <v>58</v>
      </c>
      <c s="134" t="s">
        <v>49</v>
      </c>
      <c s="134"/>
      <c s="134"/>
      <c s="134"/>
      <c s="63"/>
      <c s="61"/>
      <c s="64"/>
      <c s="65"/>
      <c s="61"/>
      <c s="66"/>
      <c s="27"/>
      <c s="61"/>
      <c s="62"/>
      <c s="73">
        <v>244</v>
      </c>
      <c s="67" t="s">
        <v>29</v>
      </c>
      <c s="67" t="s">
        <v>21</v>
      </c>
      <c s="68">
        <v>244</v>
      </c>
      <c s="60">
        <v>247</v>
      </c>
      <c s="64">
        <v>247</v>
      </c>
      <c s="69">
        <v>247</v>
      </c>
      <c s="61"/>
      <c s="70"/>
      <c s="70" t="s">
        <v>50</v>
      </c>
      <c s="67" t="s">
        <v>64</v>
      </c>
      <c s="71"/>
      <c s="71"/>
      <c s="71"/>
      <c s="71"/>
      <c s="66"/>
      <c s="71"/>
      <c s="61"/>
      <c s="66">
        <v>112</v>
      </c>
      <c s="66"/>
      <c s="70" t="s">
        <v>51</v>
      </c>
      <c s="66"/>
      <c s="66"/>
      <c s="66" t="s">
        <v>69</v>
      </c>
      <c s="66"/>
      <c s="66"/>
      <c s="69"/>
      <c s="61" t="s">
        <v>52</v>
      </c>
      <c s="61"/>
      <c s="50" t="s">
        <v>53</v>
      </c>
      <c s="50">
        <v>111</v>
      </c>
      <c s="72">
        <v>111</v>
      </c>
      <c s="72"/>
      <c s="72"/>
      <c s="70">
        <v>851</v>
      </c>
      <c s="72">
        <v>831</v>
      </c>
      <c s="72">
        <v>853</v>
      </c>
      <c s="61">
        <v>290</v>
      </c>
      <c s="66"/>
      <c s="72"/>
      <c s="72"/>
      <c s="72"/>
      <c s="72"/>
      <c s="28"/>
      <c s="62"/>
      <c s="62"/>
      <c s="64">
        <v>130</v>
      </c>
      <c s="64">
        <v>340</v>
      </c>
      <c s="72" t="s">
        <v>62</v>
      </c>
      <c s="72" t="s">
        <v>54</v>
      </c>
      <c s="72"/>
      <c s="74"/>
      <c s="27"/>
      <c s="72"/>
      <c s="72"/>
      <c s="72"/>
      <c s="72"/>
      <c s="74"/>
      <c s="74"/>
      <c s="75" t="s">
        <v>58</v>
      </c>
      <c s="76"/>
      <c s="76"/>
      <c s="76"/>
      <c s="76"/>
      <c s="76"/>
      <c s="76"/>
      <c s="76"/>
      <c s="76"/>
      <c s="76"/>
      <c s="74"/>
      <c s="61"/>
      <c s="74"/>
      <c s="9"/>
      <c s="77"/>
      <c s="9"/>
      <c s="5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7" spans="1:113" s="10" customFormat="1" ht="21" customHeight="1" thickBot="1">
      <c r="A7" s="78"/>
      <c s="79"/>
      <c s="80">
        <v>10743941.369999999</v>
      </c>
      <c s="80">
        <v>18210103.539999999</v>
      </c>
      <c s="80">
        <v>389215</v>
      </c>
      <c s="80">
        <v>0</v>
      </c>
      <c s="80">
        <v>0</v>
      </c>
      <c s="80">
        <v>0</v>
      </c>
      <c s="80">
        <v>0</v>
      </c>
      <c s="80">
        <v>0</v>
      </c>
      <c s="80">
        <v>26267.98</v>
      </c>
      <c s="80">
        <v>0</v>
      </c>
      <c s="80">
        <v>0</v>
      </c>
      <c s="80">
        <v>8485.1299999999992</v>
      </c>
      <c s="80">
        <v>0</v>
      </c>
      <c s="80">
        <v>1896404.1299999999</v>
      </c>
      <c s="80">
        <v>0</v>
      </c>
      <c s="80">
        <v>0</v>
      </c>
      <c s="80">
        <v>0</v>
      </c>
      <c s="80">
        <v>0</v>
      </c>
      <c s="80">
        <v>0</v>
      </c>
      <c s="80">
        <v>0</v>
      </c>
      <c s="79">
        <v>31274417.149999999</v>
      </c>
      <c s="81">
        <v>111510</v>
      </c>
      <c s="80">
        <v>0</v>
      </c>
      <c s="80">
        <v>0</v>
      </c>
      <c s="80">
        <v>0</v>
      </c>
      <c s="80">
        <v>0</v>
      </c>
      <c s="79">
        <v>111510</v>
      </c>
      <c s="79">
        <v>31385927.149999999</v>
      </c>
      <c s="81">
        <v>5519134.2699999996</v>
      </c>
      <c s="81">
        <v>13004624.539999999</v>
      </c>
      <c s="79">
        <v>18523758.809999999</v>
      </c>
      <c s="80">
        <v>1567440.6799999999</v>
      </c>
      <c s="80">
        <v>3684422.8900000001</v>
      </c>
      <c s="79">
        <v>5251863.5700000003</v>
      </c>
      <c s="83">
        <v>600</v>
      </c>
      <c s="80">
        <v>0</v>
      </c>
      <c s="82">
        <v>19561.009999999998</v>
      </c>
      <c s="80">
        <v>39240</v>
      </c>
      <c s="79">
        <v>58801.010000000002</v>
      </c>
      <c s="82">
        <v>180255.92000000001</v>
      </c>
      <c s="82">
        <v>1146967.3400000001</v>
      </c>
      <c s="80">
        <v>292493.46999999997</v>
      </c>
      <c s="79">
        <v>1619716.73</v>
      </c>
      <c s="82">
        <v>27143.610000000001</v>
      </c>
      <c s="82">
        <v>39100.82</v>
      </c>
      <c s="82">
        <v>33500</v>
      </c>
      <c s="82">
        <v>9835.0200000000004</v>
      </c>
      <c s="82">
        <v>29660</v>
      </c>
      <c s="82">
        <v>0</v>
      </c>
      <c s="82">
        <v>0</v>
      </c>
      <c s="82">
        <v>0</v>
      </c>
      <c s="82">
        <v>0</v>
      </c>
      <c s="79">
        <v>139239.45000000001</v>
      </c>
      <c s="82">
        <v>9554.9200000000001</v>
      </c>
      <c s="82">
        <v>0</v>
      </c>
      <c s="82">
        <v>45499.050000000003</v>
      </c>
      <c s="82">
        <v>296364</v>
      </c>
      <c s="82">
        <v>0</v>
      </c>
      <c s="82">
        <v>0</v>
      </c>
      <c s="82">
        <v>0</v>
      </c>
      <c s="82">
        <v>0</v>
      </c>
      <c s="80">
        <v>0</v>
      </c>
      <c s="82">
        <v>341863.04999999999</v>
      </c>
      <c s="79">
        <v>341863.04999999999</v>
      </c>
      <c s="83">
        <v>80849.779999999999</v>
      </c>
      <c s="83">
        <v>85669.160000000003</v>
      </c>
      <c s="80">
        <v>32932.190000000002</v>
      </c>
      <c s="80">
        <v>0</v>
      </c>
      <c s="80">
        <v>0</v>
      </c>
      <c s="82">
        <v>0</v>
      </c>
      <c s="82">
        <v>0</v>
      </c>
      <c s="80">
        <v>0</v>
      </c>
      <c s="79">
        <v>0</v>
      </c>
      <c s="82">
        <v>228600</v>
      </c>
      <c s="80">
        <v>0</v>
      </c>
      <c s="80">
        <v>121375</v>
      </c>
      <c s="80">
        <v>1431317.27</v>
      </c>
      <c s="80">
        <v>0</v>
      </c>
      <c s="80">
        <v>0</v>
      </c>
      <c s="80">
        <v>0</v>
      </c>
      <c s="82">
        <v>0</v>
      </c>
      <c s="83">
        <v>30417.299999999999</v>
      </c>
      <c s="80">
        <v>40043</v>
      </c>
      <c s="80">
        <v>1560159.7</v>
      </c>
      <c s="80">
        <v>206943.84</v>
      </c>
      <c s="80">
        <v>0</v>
      </c>
      <c s="79">
        <v>1767103.54</v>
      </c>
      <c s="80">
        <v>0</v>
      </c>
      <c s="80">
        <v>0</v>
      </c>
      <c s="80">
        <v>8000</v>
      </c>
      <c s="80">
        <v>0</v>
      </c>
      <c s="80">
        <v>0</v>
      </c>
      <c s="79">
        <v>8000</v>
      </c>
      <c s="79">
        <v>29771704.780000001</v>
      </c>
      <c s="83">
        <v>111510</v>
      </c>
      <c s="82">
        <v>0</v>
      </c>
      <c s="82">
        <v>0</v>
      </c>
      <c s="82">
        <v>0</v>
      </c>
      <c s="82">
        <v>0</v>
      </c>
      <c s="82">
        <v>0</v>
      </c>
      <c s="82">
        <v>0</v>
      </c>
      <c s="82">
        <v>0</v>
      </c>
      <c s="82">
        <v>0</v>
      </c>
      <c s="80">
        <v>0</v>
      </c>
      <c s="79">
        <v>111510</v>
      </c>
      <c s="79">
        <v>29883214.780000001</v>
      </c>
      <c s="82"/>
      <c s="9"/>
      <c s="77"/>
      <c s="9"/>
      <c s="59"/>
    </row>
    <row r="8" spans="1:147" ht="13.5" thickBot="1">
      <c r="A8" s="142"/>
      <c s="84"/>
      <c s="85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79">
        <f t="shared" si="0" ref="W8:W31">V8+U8+T8+S8++R8+Q8+P8+O8+N8+M8+L8+K8+J8+I8+H8+G8+F8+E8+D8+C8</f>
        <v>0</v>
      </c>
      <c s="86"/>
      <c s="86"/>
      <c s="86"/>
      <c s="86"/>
      <c s="86"/>
      <c s="79">
        <f t="shared" si="1" ref="AC8:AC31">AB8+AA8+Z8+Y8+X8</f>
        <v>0</v>
      </c>
      <c s="79">
        <f t="shared" si="2" ref="AD8:AD31">AC8++W8</f>
        <v>0</v>
      </c>
      <c s="86"/>
      <c s="86"/>
      <c s="79">
        <f t="shared" si="3" ref="AG8:AG31">AF8+AE8</f>
        <v>0</v>
      </c>
      <c s="87"/>
      <c s="87"/>
      <c s="79">
        <f t="shared" si="4" ref="AJ8:AJ31">AI8+AH8</f>
        <v>0</v>
      </c>
      <c s="88"/>
      <c s="87"/>
      <c s="89"/>
      <c s="87"/>
      <c s="79">
        <f t="shared" si="5" ref="AO8:AO31">AN8+AM8</f>
        <v>0</v>
      </c>
      <c s="85"/>
      <c s="90"/>
      <c s="87"/>
      <c s="79">
        <f t="shared" si="6" ref="AS8:AS31">AR8+AQ8+AP8</f>
        <v>0</v>
      </c>
      <c s="89"/>
      <c s="91"/>
      <c s="91"/>
      <c s="91"/>
      <c s="91"/>
      <c s="91"/>
      <c s="91"/>
      <c s="91"/>
      <c s="91"/>
      <c s="79">
        <f t="shared" si="7" ref="BC8:BC31">BB8+BA8+AZ8+AY8+AX8+AW8+AV8+AU8+AT8</f>
        <v>0</v>
      </c>
      <c s="91"/>
      <c s="91"/>
      <c s="89"/>
      <c s="91"/>
      <c s="91"/>
      <c s="91"/>
      <c s="91"/>
      <c s="91"/>
      <c s="87"/>
      <c s="82">
        <f t="shared" si="8" ref="BM8:BM31">BL8+BK8+BJ8+BI8+BH8+BG8+BF8</f>
        <v>0</v>
      </c>
      <c s="79">
        <f t="shared" si="9" ref="BN8:BN31">BM8+BE8</f>
        <v>0</v>
      </c>
      <c s="90"/>
      <c s="90"/>
      <c s="90"/>
      <c s="86"/>
      <c s="87"/>
      <c s="89"/>
      <c s="91"/>
      <c s="87"/>
      <c s="79">
        <f t="shared" si="10" ref="BW8:BW31">BV8+BU8+BT8</f>
        <v>0</v>
      </c>
      <c s="91"/>
      <c s="91"/>
      <c s="87"/>
      <c s="87"/>
      <c s="91"/>
      <c s="90"/>
      <c s="90"/>
      <c s="90"/>
      <c s="90"/>
      <c s="87"/>
      <c s="87"/>
      <c s="87"/>
      <c s="87"/>
      <c s="79">
        <f t="shared" si="11" ref="CK8:CK31">CJ8+CI8+CH8</f>
        <v>0</v>
      </c>
      <c s="85"/>
      <c s="87"/>
      <c s="87"/>
      <c s="87"/>
      <c s="87"/>
      <c s="79">
        <f t="shared" si="12" ref="CQ8:CQ31">CP8+CO8+CN8+CM8+CL8</f>
        <v>0</v>
      </c>
      <c s="79">
        <f t="shared" si="13" ref="CR8:CR31">CQ8+CK8+CG8+CF8+CE8+CD8+CC8+CB8+CA8+BZ8+BY8+BX8+BW8+BS8+BR8+BQ8+BP8++BO8+BN8++BD8+BC8++AS8+AO8++AL8+AK8+AJ8+AG8</f>
        <v>0</v>
      </c>
      <c s="90"/>
      <c s="91"/>
      <c s="91"/>
      <c s="91"/>
      <c s="91"/>
      <c s="91"/>
      <c s="91"/>
      <c s="91"/>
      <c s="91"/>
      <c s="91"/>
      <c s="79">
        <f t="shared" si="14" ref="DC8:DC31">DB8++DA8+CZ8+CY8+CX8++CW8++CV8++CU8+CT8++CS8</f>
        <v>0</v>
      </c>
      <c s="79">
        <f t="shared" si="15" ref="DD8:DD31">DC8+CR8</f>
        <v>0</v>
      </c>
      <c s="82"/>
      <c s="9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9" spans="1:147" ht="13.5" thickBot="1">
      <c r="A9" s="135" t="s">
        <v>73</v>
      </c>
      <c s="93"/>
      <c s="93"/>
      <c s="94"/>
      <c s="95"/>
      <c s="95"/>
      <c s="95"/>
      <c s="95"/>
      <c s="95"/>
      <c s="95"/>
      <c s="95"/>
      <c s="95"/>
      <c s="95"/>
      <c s="95"/>
      <c s="95"/>
      <c s="95">
        <v>10756.41</v>
      </c>
      <c s="95"/>
      <c s="95"/>
      <c s="95"/>
      <c s="95"/>
      <c s="95"/>
      <c s="95"/>
      <c s="79">
        <f t="shared" si="0"/>
        <v>10756.41</v>
      </c>
      <c s="95"/>
      <c s="95"/>
      <c s="95"/>
      <c s="95"/>
      <c s="95"/>
      <c s="79">
        <f t="shared" si="1"/>
        <v>0</v>
      </c>
      <c s="79">
        <f t="shared" si="2"/>
        <v>10756.41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2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0" spans="1:147" ht="13.5" thickBot="1">
      <c r="A10" s="135" t="s">
        <v>74</v>
      </c>
      <c s="93"/>
      <c s="93">
        <v>191130.20999999999</v>
      </c>
      <c s="94">
        <v>948000</v>
      </c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1139130.21</v>
      </c>
      <c s="95"/>
      <c s="95"/>
      <c s="95"/>
      <c s="95"/>
      <c s="95"/>
      <c s="79">
        <f t="shared" si="1"/>
        <v>0</v>
      </c>
      <c s="79">
        <f t="shared" si="2"/>
        <v>1139130.21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>
        <v>16961.41</v>
      </c>
      <c s="101"/>
      <c s="97"/>
      <c s="79">
        <f t="shared" si="6"/>
        <v>16961.41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>
        <v>3319.6500000000001</v>
      </c>
      <c s="98"/>
      <c s="98"/>
      <c s="98"/>
      <c s="98"/>
      <c s="98"/>
      <c s="97"/>
      <c s="82">
        <f t="shared" si="8"/>
        <v>3319.6500000000001</v>
      </c>
      <c s="79">
        <f t="shared" si="9"/>
        <v>3319.6500000000001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20281.060000000001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20281.060000000001</v>
      </c>
      <c s="82"/>
      <c s="103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1" spans="1:147" ht="13.5" thickBot="1">
      <c r="A11" s="136" t="s">
        <v>75</v>
      </c>
      <c s="93"/>
      <c s="94">
        <v>85715.869999999995</v>
      </c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85715.869999999995</v>
      </c>
      <c s="95"/>
      <c s="95"/>
      <c s="95"/>
      <c s="95"/>
      <c s="95"/>
      <c s="79">
        <f t="shared" si="1"/>
        <v>0</v>
      </c>
      <c s="79">
        <f t="shared" si="2"/>
        <v>85715.869999999995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>
        <v>170849.14999999999</v>
      </c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170849.14999999999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170849.14999999999</v>
      </c>
      <c s="82"/>
      <c s="103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2" spans="1:147" ht="13.5" thickBot="1">
      <c r="A12" s="136" t="s">
        <v>76</v>
      </c>
      <c s="93"/>
      <c s="95"/>
      <c s="95"/>
      <c s="95"/>
      <c s="95"/>
      <c s="95"/>
      <c s="95"/>
      <c s="95"/>
      <c s="95"/>
      <c s="95"/>
      <c s="95"/>
      <c s="95"/>
      <c s="95"/>
      <c s="95"/>
      <c s="95">
        <v>2000</v>
      </c>
      <c s="95"/>
      <c s="95"/>
      <c s="95"/>
      <c s="95"/>
      <c s="95"/>
      <c s="95"/>
      <c s="79">
        <f t="shared" si="0"/>
        <v>2000</v>
      </c>
      <c s="95"/>
      <c s="95"/>
      <c s="95"/>
      <c s="95"/>
      <c s="95"/>
      <c s="79">
        <f t="shared" si="1"/>
        <v>0</v>
      </c>
      <c s="79">
        <f t="shared" si="2"/>
        <v>2000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2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3" spans="1:147" ht="13.5" thickBot="1">
      <c r="A13" s="136" t="s">
        <v>77</v>
      </c>
      <c s="93"/>
      <c s="95">
        <v>5136.79</v>
      </c>
      <c s="95">
        <v>-3960</v>
      </c>
      <c s="95">
        <v>3960</v>
      </c>
      <c s="95"/>
      <c s="95"/>
      <c s="95"/>
      <c s="95"/>
      <c s="95"/>
      <c s="95"/>
      <c s="95"/>
      <c s="95"/>
      <c s="95"/>
      <c s="95"/>
      <c s="95">
        <v>14702.23</v>
      </c>
      <c s="95"/>
      <c s="95"/>
      <c s="95"/>
      <c s="95"/>
      <c s="95"/>
      <c s="95"/>
      <c s="79">
        <f t="shared" si="0"/>
        <v>19839.02</v>
      </c>
      <c s="95"/>
      <c s="95"/>
      <c s="95"/>
      <c s="95"/>
      <c s="95"/>
      <c s="79">
        <f t="shared" si="1"/>
        <v>0</v>
      </c>
      <c s="79">
        <f t="shared" si="2"/>
        <v>19839.02</v>
      </c>
      <c s="96"/>
      <c s="96">
        <v>24278.349999999999</v>
      </c>
      <c s="79">
        <f t="shared" si="3"/>
        <v>24278.349999999999</v>
      </c>
      <c s="97"/>
      <c s="97"/>
      <c s="79">
        <f t="shared" si="4"/>
        <v>0</v>
      </c>
      <c s="98"/>
      <c s="96"/>
      <c s="99"/>
      <c s="97">
        <v>3960</v>
      </c>
      <c s="79">
        <f t="shared" si="5"/>
        <v>3960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28238.349999999999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28238.349999999999</v>
      </c>
      <c s="82"/>
      <c s="103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4" spans="1:147" ht="13.5" thickBot="1">
      <c r="A14" s="136" t="s">
        <v>78</v>
      </c>
      <c s="93"/>
      <c s="94">
        <v>429776.32000000001</v>
      </c>
      <c s="95"/>
      <c s="95"/>
      <c s="95"/>
      <c s="95"/>
      <c s="95"/>
      <c s="95"/>
      <c s="95"/>
      <c s="95"/>
      <c s="95"/>
      <c s="95"/>
      <c s="95"/>
      <c s="95"/>
      <c s="95">
        <v>16010.219999999999</v>
      </c>
      <c s="95"/>
      <c s="95"/>
      <c s="95"/>
      <c s="95"/>
      <c s="95"/>
      <c s="95"/>
      <c s="79">
        <f t="shared" si="0"/>
        <v>445786.53999999998</v>
      </c>
      <c s="95"/>
      <c s="95"/>
      <c s="95"/>
      <c s="95"/>
      <c s="95"/>
      <c s="79">
        <f t="shared" si="1"/>
        <v>0</v>
      </c>
      <c s="79">
        <f t="shared" si="2"/>
        <v>445786.53999999998</v>
      </c>
      <c s="96"/>
      <c s="96">
        <v>515029.34999999998</v>
      </c>
      <c s="79">
        <f t="shared" si="3"/>
        <v>515029.34999999998</v>
      </c>
      <c s="97"/>
      <c s="97">
        <v>376095.90000000002</v>
      </c>
      <c s="79">
        <f t="shared" si="4"/>
        <v>376095.90000000002</v>
      </c>
      <c s="98"/>
      <c s="96"/>
      <c s="99"/>
      <c s="97"/>
      <c s="79">
        <f t="shared" si="5"/>
        <v>0</v>
      </c>
      <c s="100"/>
      <c s="101">
        <v>85715.869999999995</v>
      </c>
      <c s="97"/>
      <c s="79">
        <f t="shared" si="6"/>
        <v>85715.869999999995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>
        <v>8927.8799999999992</v>
      </c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985769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985769</v>
      </c>
      <c s="82"/>
      <c s="102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5" spans="1:147" ht="13.5" thickBot="1">
      <c r="A15" s="136" t="s">
        <v>79</v>
      </c>
      <c s="93"/>
      <c s="94">
        <v>78299.320000000007</v>
      </c>
      <c s="95"/>
      <c s="95"/>
      <c s="95"/>
      <c s="95"/>
      <c s="95"/>
      <c s="95"/>
      <c s="95"/>
      <c s="95"/>
      <c s="95"/>
      <c s="95"/>
      <c s="95"/>
      <c s="95"/>
      <c s="95">
        <v>27903.34</v>
      </c>
      <c s="95"/>
      <c s="95"/>
      <c s="95"/>
      <c s="95"/>
      <c s="95"/>
      <c s="95"/>
      <c s="79">
        <f t="shared" si="0"/>
        <v>106202.66</v>
      </c>
      <c s="95"/>
      <c s="95"/>
      <c s="95"/>
      <c s="95"/>
      <c s="95"/>
      <c s="79">
        <f t="shared" si="1"/>
        <v>0</v>
      </c>
      <c s="79">
        <f t="shared" si="2"/>
        <v>106202.66</v>
      </c>
      <c s="96">
        <v>236022.06</v>
      </c>
      <c s="96"/>
      <c s="79">
        <f t="shared" si="3"/>
        <v>236022.06</v>
      </c>
      <c s="97"/>
      <c s="97"/>
      <c s="79">
        <f t="shared" si="4"/>
        <v>0</v>
      </c>
      <c s="98"/>
      <c s="96"/>
      <c s="99">
        <v>1247.8</v>
      </c>
      <c s="97"/>
      <c s="79">
        <f t="shared" si="5"/>
        <v>1247.8</v>
      </c>
      <c s="100"/>
      <c s="101"/>
      <c s="97"/>
      <c s="79">
        <f t="shared" si="6"/>
        <v>0</v>
      </c>
      <c s="99">
        <v>2750</v>
      </c>
      <c s="98">
        <v>3888.9899999999998</v>
      </c>
      <c s="98"/>
      <c s="98"/>
      <c s="98"/>
      <c s="98"/>
      <c s="98"/>
      <c s="98"/>
      <c s="98"/>
      <c s="79">
        <f t="shared" si="7"/>
        <v>6638.9899999999998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101">
        <v>1973.0599999999999</v>
      </c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245881.91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245881.91</v>
      </c>
      <c s="82"/>
      <c s="102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6" spans="1:147" ht="13.5" thickBot="1">
      <c r="A16" s="136" t="s">
        <v>80</v>
      </c>
      <c s="93"/>
      <c s="94"/>
      <c s="95"/>
      <c s="95"/>
      <c s="95"/>
      <c s="95"/>
      <c s="95"/>
      <c s="95"/>
      <c s="95"/>
      <c s="95">
        <v>720.69000000000005</v>
      </c>
      <c s="95"/>
      <c s="95"/>
      <c s="95">
        <v>477.54000000000002</v>
      </c>
      <c s="95"/>
      <c s="95">
        <v>16026.83</v>
      </c>
      <c s="95"/>
      <c s="95"/>
      <c s="95"/>
      <c s="95"/>
      <c s="95"/>
      <c s="95"/>
      <c s="79">
        <f t="shared" si="0"/>
        <v>17225.059999999998</v>
      </c>
      <c s="95"/>
      <c s="95"/>
      <c s="95"/>
      <c s="95"/>
      <c s="95"/>
      <c s="79">
        <f t="shared" si="1"/>
        <v>0</v>
      </c>
      <c s="79">
        <f t="shared" si="2"/>
        <v>17225.059999999998</v>
      </c>
      <c s="96">
        <v>36653.889999999999</v>
      </c>
      <c s="96">
        <v>7555.4799999999996</v>
      </c>
      <c s="79">
        <f t="shared" si="3"/>
        <v>44209.369999999995</v>
      </c>
      <c s="97">
        <v>152082.31</v>
      </c>
      <c s="97"/>
      <c s="79">
        <f t="shared" si="4"/>
        <v>152082.31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196291.67999999999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196291.67999999999</v>
      </c>
      <c s="82"/>
      <c s="103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7" spans="1:147" ht="13.5" thickBot="1">
      <c r="A17" s="136" t="s">
        <v>81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4182.2600000000002</v>
      </c>
      <c s="95"/>
      <c s="95"/>
      <c s="95"/>
      <c s="95">
        <v>2000</v>
      </c>
      <c s="95"/>
      <c s="95"/>
      <c s="79">
        <f t="shared" si="0"/>
        <v>6182.2600000000002</v>
      </c>
      <c s="95"/>
      <c s="95"/>
      <c s="95"/>
      <c s="95"/>
      <c s="95"/>
      <c s="79">
        <f t="shared" si="1"/>
        <v>0</v>
      </c>
      <c s="79">
        <f t="shared" si="2"/>
        <v>6182.2600000000002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>
        <v>62019.839999999997</v>
      </c>
      <c s="97"/>
      <c s="79">
        <f t="shared" si="6"/>
        <v>62019.839999999997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>
        <v>295</v>
      </c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62314.839999999997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62314.839999999997</v>
      </c>
      <c s="82"/>
      <c s="9"/>
      <c s="92"/>
      <c s="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8" spans="1:147" ht="13.5" thickBot="1">
      <c r="A18" s="136" t="s">
        <v>82</v>
      </c>
      <c s="93"/>
      <c s="94">
        <v>15128.129999999999</v>
      </c>
      <c s="95"/>
      <c s="95"/>
      <c s="95"/>
      <c s="95"/>
      <c s="95"/>
      <c s="95"/>
      <c s="95"/>
      <c s="95"/>
      <c s="95"/>
      <c s="95"/>
      <c s="95"/>
      <c s="95"/>
      <c s="95">
        <v>2352.52</v>
      </c>
      <c s="95"/>
      <c s="95"/>
      <c s="95"/>
      <c s="95"/>
      <c s="95"/>
      <c s="95"/>
      <c s="79">
        <f t="shared" si="0"/>
        <v>17480.649999999998</v>
      </c>
      <c s="95"/>
      <c s="95"/>
      <c s="95"/>
      <c s="95"/>
      <c s="95"/>
      <c s="79">
        <f t="shared" si="1"/>
        <v>0</v>
      </c>
      <c s="79">
        <f t="shared" si="2"/>
        <v>17480.649999999998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9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9" spans="1:147" ht="13.5" thickBot="1">
      <c r="A19" s="136" t="s">
        <v>83</v>
      </c>
      <c s="93"/>
      <c s="94">
        <v>39117.68</v>
      </c>
      <c s="95">
        <v>900000</v>
      </c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939117.68000000005</v>
      </c>
      <c s="95"/>
      <c s="95"/>
      <c s="95"/>
      <c s="95"/>
      <c s="95"/>
      <c s="79">
        <f t="shared" si="1"/>
        <v>0</v>
      </c>
      <c s="79">
        <f t="shared" si="2"/>
        <v>939117.68000000005</v>
      </c>
      <c s="96">
        <v>15128.129999999999</v>
      </c>
      <c s="96"/>
      <c s="79">
        <f t="shared" si="3"/>
        <v>15128.129999999999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>
        <v>105356.81</v>
      </c>
      <c s="97">
        <v>23868</v>
      </c>
      <c s="97"/>
      <c s="79">
        <f t="shared" si="11"/>
        <v>129224.81</v>
      </c>
      <c s="100"/>
      <c s="97"/>
      <c s="97"/>
      <c s="97"/>
      <c s="97"/>
      <c s="79">
        <f t="shared" si="12"/>
        <v>0</v>
      </c>
      <c s="79">
        <f t="shared" si="13"/>
        <v>144352.94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144352.94</v>
      </c>
      <c s="82"/>
      <c s="9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0" spans="1:147" ht="13.5" thickBot="1">
      <c r="A20" s="136" t="s">
        <v>84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10424.219999999999</v>
      </c>
      <c s="95"/>
      <c s="95"/>
      <c s="95"/>
      <c s="95"/>
      <c s="95"/>
      <c s="95"/>
      <c s="79">
        <f t="shared" si="0"/>
        <v>10424.219999999999</v>
      </c>
      <c s="95"/>
      <c s="95"/>
      <c s="95"/>
      <c s="95"/>
      <c s="95"/>
      <c s="79">
        <f t="shared" si="1"/>
        <v>0</v>
      </c>
      <c s="79">
        <f t="shared" si="2"/>
        <v>10424.219999999999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>
        <v>26288.330000000002</v>
      </c>
      <c s="79">
        <f t="shared" si="6"/>
        <v>26288.330000000002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26288.330000000002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26288.330000000002</v>
      </c>
      <c s="82"/>
      <c s="102"/>
      <c s="92"/>
      <c s="104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1" spans="1:147" ht="13.5" thickBot="1">
      <c r="A21" s="136" t="s">
        <v>85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1176.26</v>
      </c>
      <c s="95"/>
      <c s="95"/>
      <c s="95"/>
      <c s="95"/>
      <c s="95"/>
      <c s="95"/>
      <c s="79">
        <f t="shared" si="0"/>
        <v>1176.26</v>
      </c>
      <c s="95"/>
      <c s="95"/>
      <c s="95"/>
      <c s="95"/>
      <c s="95"/>
      <c s="79">
        <f t="shared" si="1"/>
        <v>0</v>
      </c>
      <c s="79">
        <f t="shared" si="2"/>
        <v>1176.26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2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2" spans="1:147" ht="13.5" thickBot="1">
      <c r="A22" s="136" t="s">
        <v>86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6901.8999999999996</v>
      </c>
      <c s="95"/>
      <c s="95"/>
      <c s="95"/>
      <c s="95"/>
      <c s="95"/>
      <c s="95"/>
      <c s="79">
        <f t="shared" si="0"/>
        <v>6901.8999999999996</v>
      </c>
      <c s="95"/>
      <c s="95"/>
      <c s="95"/>
      <c s="95"/>
      <c s="95"/>
      <c s="79">
        <f t="shared" si="1"/>
        <v>0</v>
      </c>
      <c s="79">
        <f t="shared" si="2"/>
        <v>6901.8999999999996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2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3" spans="1:147" ht="13.5" thickBot="1">
      <c r="A23" s="136" t="s">
        <v>87</v>
      </c>
      <c s="93"/>
      <c s="94">
        <v>146849.82999999999</v>
      </c>
      <c s="95"/>
      <c s="95"/>
      <c s="95"/>
      <c s="95"/>
      <c s="95"/>
      <c s="95"/>
      <c s="95"/>
      <c s="95"/>
      <c s="95"/>
      <c s="95"/>
      <c s="95"/>
      <c s="95"/>
      <c s="95">
        <v>1440.6400000000001</v>
      </c>
      <c s="95"/>
      <c s="95"/>
      <c s="95"/>
      <c s="95"/>
      <c s="95"/>
      <c s="95"/>
      <c s="79">
        <f t="shared" si="0"/>
        <v>148290.47</v>
      </c>
      <c s="95"/>
      <c s="95"/>
      <c s="95"/>
      <c s="95"/>
      <c s="95"/>
      <c s="79">
        <f t="shared" si="1"/>
        <v>0</v>
      </c>
      <c s="79">
        <f t="shared" si="2"/>
        <v>148290.47</v>
      </c>
      <c s="96"/>
      <c s="96">
        <v>508500</v>
      </c>
      <c s="79">
        <f t="shared" si="3"/>
        <v>508500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508500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508500</v>
      </c>
      <c s="82"/>
      <c s="102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4" spans="1:147" ht="13.5" thickBot="1">
      <c r="A24" s="136" t="s">
        <v>88</v>
      </c>
      <c s="93"/>
      <c s="94">
        <v>41424.199999999997</v>
      </c>
      <c s="95"/>
      <c s="95"/>
      <c s="95"/>
      <c s="95"/>
      <c s="95"/>
      <c s="95"/>
      <c s="95"/>
      <c s="95"/>
      <c s="95"/>
      <c s="95"/>
      <c s="95"/>
      <c s="95"/>
      <c s="95">
        <v>62014.260000000002</v>
      </c>
      <c s="95"/>
      <c s="95"/>
      <c s="95"/>
      <c s="95"/>
      <c s="95"/>
      <c s="95"/>
      <c s="79">
        <f t="shared" si="0"/>
        <v>103438.45999999999</v>
      </c>
      <c s="95"/>
      <c s="95"/>
      <c s="95"/>
      <c s="95"/>
      <c s="95"/>
      <c s="79">
        <f t="shared" si="1"/>
        <v>0</v>
      </c>
      <c s="79">
        <f t="shared" si="2"/>
        <v>103438.45999999999</v>
      </c>
      <c s="96">
        <v>163850</v>
      </c>
      <c s="96"/>
      <c s="79">
        <f t="shared" si="3"/>
        <v>163850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>
        <v>12829.35</v>
      </c>
      <c s="79">
        <f t="shared" si="6"/>
        <v>12829.35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176679.35000000001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176679.35000000001</v>
      </c>
      <c s="82"/>
      <c s="102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5" spans="1:147" ht="13.5" thickBot="1">
      <c r="A25" s="136" t="s">
        <v>89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0</v>
      </c>
      <c s="95"/>
      <c s="95"/>
      <c s="95"/>
      <c s="95"/>
      <c s="95"/>
      <c s="79">
        <f t="shared" si="1"/>
        <v>0</v>
      </c>
      <c s="79">
        <f t="shared" si="2"/>
        <v>0</v>
      </c>
      <c s="96">
        <v>41424.199999999997</v>
      </c>
      <c s="96"/>
      <c s="79">
        <f t="shared" si="3"/>
        <v>41424.199999999997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41424.199999999997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41424.199999999997</v>
      </c>
      <c s="82"/>
      <c s="102"/>
      <c s="92"/>
      <c s="104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6" spans="1:147" ht="13.5" thickBot="1">
      <c r="A26" s="136"/>
      <c s="93"/>
      <c s="94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0</v>
      </c>
      <c s="95"/>
      <c s="95"/>
      <c s="95"/>
      <c s="95"/>
      <c s="95"/>
      <c s="79">
        <f t="shared" si="1"/>
        <v>0</v>
      </c>
      <c s="79">
        <f t="shared" si="2"/>
        <v>0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105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3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7" spans="1:147" ht="13.5" thickBot="1">
      <c r="A27" s="136"/>
      <c s="93"/>
      <c s="94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0</v>
      </c>
      <c s="95"/>
      <c s="95"/>
      <c s="95"/>
      <c s="95"/>
      <c s="95"/>
      <c s="79">
        <f t="shared" si="1"/>
        <v>0</v>
      </c>
      <c s="79">
        <f t="shared" si="2"/>
        <v>0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3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8" spans="1:123" ht="13.5" thickBot="1">
      <c r="A28" s="136"/>
      <c s="93"/>
      <c s="94"/>
      <c s="95"/>
      <c s="95"/>
      <c s="95"/>
      <c s="106"/>
      <c s="106"/>
      <c s="106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0</v>
      </c>
      <c s="95"/>
      <c s="95"/>
      <c s="95"/>
      <c s="95"/>
      <c s="95"/>
      <c s="79">
        <f t="shared" si="1"/>
        <v>0</v>
      </c>
      <c s="79">
        <f t="shared" si="2"/>
        <v>0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3"/>
      <c s="92"/>
      <c s="104"/>
      <c s="10"/>
      <c s="10"/>
      <c s="10"/>
      <c s="10"/>
      <c s="10"/>
      <c s="10"/>
      <c s="10"/>
      <c s="10"/>
      <c s="10"/>
      <c s="10"/>
      <c s="10"/>
    </row>
    <row r="29" spans="1:112" s="10" customFormat="1" ht="13.5" thickBot="1">
      <c r="A29" s="139"/>
      <c s="107"/>
      <c s="108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79">
        <f t="shared" si="0"/>
        <v>0</v>
      </c>
      <c s="109"/>
      <c s="109"/>
      <c s="109"/>
      <c s="109"/>
      <c s="109"/>
      <c s="79">
        <f t="shared" si="1"/>
        <v>0</v>
      </c>
      <c s="79">
        <f t="shared" si="2"/>
        <v>0</v>
      </c>
      <c s="110"/>
      <c s="110"/>
      <c s="79">
        <f t="shared" si="3"/>
        <v>0</v>
      </c>
      <c s="111"/>
      <c s="111"/>
      <c s="79">
        <f t="shared" si="4"/>
        <v>0</v>
      </c>
      <c s="112"/>
      <c s="110"/>
      <c s="113"/>
      <c s="111"/>
      <c s="79">
        <f t="shared" si="5"/>
        <v>0</v>
      </c>
      <c s="114"/>
      <c s="115"/>
      <c s="111"/>
      <c s="79">
        <f t="shared" si="6"/>
        <v>0</v>
      </c>
      <c s="113"/>
      <c s="112"/>
      <c s="112"/>
      <c s="112"/>
      <c s="112"/>
      <c s="112"/>
      <c s="112"/>
      <c s="112"/>
      <c s="112"/>
      <c s="79">
        <f t="shared" si="7"/>
        <v>0</v>
      </c>
      <c s="112"/>
      <c s="112"/>
      <c s="113"/>
      <c s="112"/>
      <c s="112"/>
      <c s="112"/>
      <c s="112"/>
      <c s="112"/>
      <c s="111"/>
      <c s="82">
        <f t="shared" si="8"/>
        <v>0</v>
      </c>
      <c s="79">
        <f t="shared" si="9"/>
        <v>0</v>
      </c>
      <c s="115"/>
      <c s="110"/>
      <c s="110"/>
      <c s="110"/>
      <c s="111"/>
      <c s="113"/>
      <c s="112"/>
      <c s="111"/>
      <c s="79">
        <f t="shared" si="10"/>
        <v>0</v>
      </c>
      <c s="112"/>
      <c s="112"/>
      <c s="111"/>
      <c s="111"/>
      <c s="112"/>
      <c s="115"/>
      <c s="115"/>
      <c s="115"/>
      <c s="116"/>
      <c s="111"/>
      <c s="111"/>
      <c s="111"/>
      <c s="111"/>
      <c s="79">
        <f t="shared" si="11"/>
        <v>0</v>
      </c>
      <c s="114"/>
      <c s="111"/>
      <c s="111"/>
      <c s="111"/>
      <c s="111"/>
      <c s="79">
        <f t="shared" si="12"/>
        <v>0</v>
      </c>
      <c s="79">
        <f t="shared" si="13"/>
        <v>0</v>
      </c>
      <c s="115"/>
      <c s="112"/>
      <c s="112"/>
      <c s="112"/>
      <c s="112"/>
      <c s="112"/>
      <c s="112"/>
      <c s="112"/>
      <c s="112"/>
      <c s="112"/>
      <c s="79">
        <f t="shared" si="14"/>
        <v>0</v>
      </c>
      <c s="79">
        <f t="shared" si="15"/>
        <v>0</v>
      </c>
      <c s="82"/>
      <c s="102"/>
      <c s="92"/>
      <c s="104"/>
    </row>
    <row r="30" spans="1:111" s="104" customFormat="1" ht="18.75" customHeight="1" thickBot="1">
      <c r="A30" s="117" t="s">
        <v>55</v>
      </c>
      <c s="118">
        <f t="shared" si="16" ref="B30:U30">SUM(B8:B29)</f>
        <v>0</v>
      </c>
      <c s="119">
        <f t="shared" si="16"/>
        <v>1032578.35</v>
      </c>
      <c s="119">
        <f t="shared" si="16"/>
        <v>1844040</v>
      </c>
      <c s="119">
        <f t="shared" si="16"/>
        <v>3960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720.69000000000005</v>
      </c>
      <c s="119">
        <f t="shared" si="16"/>
        <v>0</v>
      </c>
      <c s="119">
        <f t="shared" si="16"/>
        <v>0</v>
      </c>
      <c s="119">
        <f t="shared" si="16"/>
        <v>477.54000000000002</v>
      </c>
      <c s="119">
        <f t="shared" si="16"/>
        <v>0</v>
      </c>
      <c s="119">
        <f t="shared" si="16"/>
        <v>175891.09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2000</v>
      </c>
      <c s="119">
        <f t="shared" si="16"/>
        <v>0</v>
      </c>
      <c s="120">
        <f t="shared" si="17" ref="V30:AB30">SUM(V8:V29)</f>
        <v>0</v>
      </c>
      <c s="79">
        <f t="shared" si="0"/>
        <v>3059667.6699999999</v>
      </c>
      <c s="121">
        <f t="shared" si="17"/>
        <v>0</v>
      </c>
      <c s="119">
        <f t="shared" si="17"/>
        <v>0</v>
      </c>
      <c s="119">
        <f t="shared" si="17"/>
        <v>0</v>
      </c>
      <c s="119">
        <f t="shared" si="17"/>
        <v>0</v>
      </c>
      <c s="119">
        <f t="shared" si="17"/>
        <v>0</v>
      </c>
      <c s="79">
        <f t="shared" si="1"/>
        <v>0</v>
      </c>
      <c s="79">
        <f t="shared" si="2"/>
        <v>3059667.6699999999</v>
      </c>
      <c s="122">
        <f t="shared" si="18" ref="AE30:AM30">SUM(AE8:AE29)</f>
        <v>493078.28000000003</v>
      </c>
      <c s="122">
        <f t="shared" si="18"/>
        <v>1055363.1799999999</v>
      </c>
      <c s="79">
        <f t="shared" si="3"/>
        <v>1548441.46</v>
      </c>
      <c s="122">
        <f t="shared" si="18"/>
        <v>152082.31</v>
      </c>
      <c s="122">
        <f t="shared" si="18"/>
        <v>376095.90000000002</v>
      </c>
      <c s="79">
        <f t="shared" si="4"/>
        <v>528178.20999999996</v>
      </c>
      <c s="123">
        <f>SUM(AK8:AK29)</f>
        <v>0</v>
      </c>
      <c s="124">
        <f t="shared" si="18"/>
        <v>0</v>
      </c>
      <c s="125">
        <f t="shared" si="18"/>
        <v>1247.8</v>
      </c>
      <c s="124">
        <f t="shared" si="19" ref="AN30:BK30">SUM(AN8:AN29)</f>
        <v>3960</v>
      </c>
      <c s="79">
        <f t="shared" si="5"/>
        <v>5207.8000000000002</v>
      </c>
      <c s="125">
        <f t="shared" si="19"/>
        <v>16961.41</v>
      </c>
      <c s="122">
        <f t="shared" si="19"/>
        <v>147735.70999999999</v>
      </c>
      <c s="124">
        <f t="shared" si="19"/>
        <v>39117.68</v>
      </c>
      <c s="79">
        <f t="shared" si="6"/>
        <v>203814.79999999999</v>
      </c>
      <c s="125">
        <f t="shared" si="19"/>
        <v>2750</v>
      </c>
      <c s="122">
        <f t="shared" si="19"/>
        <v>3888.9899999999998</v>
      </c>
      <c s="122">
        <f t="shared" si="19"/>
        <v>0</v>
      </c>
      <c s="122">
        <f t="shared" si="19"/>
        <v>0</v>
      </c>
      <c s="122">
        <f t="shared" si="19"/>
        <v>0</v>
      </c>
      <c s="122">
        <f t="shared" si="19"/>
        <v>0</v>
      </c>
      <c s="122">
        <f t="shared" si="19"/>
        <v>0</v>
      </c>
      <c s="122">
        <f>SUM(BA8:BA29)</f>
        <v>0</v>
      </c>
      <c s="122">
        <f>SUM(BB8:BB29)</f>
        <v>0</v>
      </c>
      <c s="79">
        <f t="shared" si="7"/>
        <v>6638.9899999999998</v>
      </c>
      <c s="122">
        <f>SUM(BD8:BD29)</f>
        <v>0</v>
      </c>
      <c s="122">
        <f t="shared" si="19"/>
        <v>0</v>
      </c>
      <c s="125">
        <f t="shared" si="19"/>
        <v>3319.6500000000001</v>
      </c>
      <c s="122">
        <f t="shared" si="19"/>
        <v>0</v>
      </c>
      <c s="122">
        <f t="shared" si="19"/>
        <v>0</v>
      </c>
      <c s="122">
        <f t="shared" si="19"/>
        <v>0</v>
      </c>
      <c s="122">
        <f t="shared" si="19"/>
        <v>0</v>
      </c>
      <c s="122">
        <f t="shared" si="19"/>
        <v>0</v>
      </c>
      <c s="124">
        <f>SUM(BL8:BL29)</f>
        <v>0</v>
      </c>
      <c s="79">
        <f t="shared" si="8"/>
        <v>3319.6500000000001</v>
      </c>
      <c s="79">
        <f t="shared" si="9"/>
        <v>3319.6500000000001</v>
      </c>
      <c s="122">
        <f t="shared" si="20" ref="BO30:BV30">SUM(BO8:BO29)</f>
        <v>0</v>
      </c>
      <c s="122">
        <f t="shared" si="20"/>
        <v>8927.8799999999992</v>
      </c>
      <c s="122">
        <f t="shared" si="20"/>
        <v>2268.0599999999999</v>
      </c>
      <c s="122">
        <f t="shared" si="20"/>
        <v>0</v>
      </c>
      <c s="124">
        <f t="shared" si="20"/>
        <v>0</v>
      </c>
      <c s="125">
        <f t="shared" si="20"/>
        <v>0</v>
      </c>
      <c s="122">
        <f t="shared" si="20"/>
        <v>0</v>
      </c>
      <c s="124">
        <f t="shared" si="20"/>
        <v>0</v>
      </c>
      <c s="79">
        <f t="shared" si="10"/>
        <v>0</v>
      </c>
      <c s="122">
        <f t="shared" si="21" ref="BX30:CJ30">SUM(BX8:BX29)</f>
        <v>0</v>
      </c>
      <c s="122">
        <f t="shared" si="21"/>
        <v>0</v>
      </c>
      <c s="124">
        <f t="shared" si="21"/>
        <v>0</v>
      </c>
      <c s="124">
        <f t="shared" si="21"/>
        <v>170849.14999999999</v>
      </c>
      <c s="124">
        <f t="shared" si="21"/>
        <v>0</v>
      </c>
      <c s="124">
        <f t="shared" si="21"/>
        <v>0</v>
      </c>
      <c s="124">
        <f t="shared" si="21"/>
        <v>0</v>
      </c>
      <c s="124">
        <f t="shared" si="21"/>
        <v>0</v>
      </c>
      <c s="122">
        <f t="shared" si="21"/>
        <v>0</v>
      </c>
      <c s="126">
        <f t="shared" si="21"/>
        <v>0</v>
      </c>
      <c s="127">
        <f t="shared" si="21"/>
        <v>105356.81</v>
      </c>
      <c s="127">
        <f t="shared" si="21"/>
        <v>23868</v>
      </c>
      <c s="127">
        <f t="shared" si="21"/>
        <v>0</v>
      </c>
      <c s="79">
        <f t="shared" si="11"/>
        <v>129224.81</v>
      </c>
      <c s="127">
        <f>SUM(CL8:CL29)</f>
        <v>0</v>
      </c>
      <c s="127">
        <f>SUM(CM8:CM29)</f>
        <v>0</v>
      </c>
      <c s="127">
        <f>SUM(CN8:CN29)</f>
        <v>0</v>
      </c>
      <c s="127">
        <f>SUM(CO8:CO29)</f>
        <v>0</v>
      </c>
      <c s="127">
        <f>SUM(CP8:CP29)</f>
        <v>0</v>
      </c>
      <c s="79">
        <f t="shared" si="12"/>
        <v>0</v>
      </c>
      <c s="79">
        <f t="shared" si="13"/>
        <v>2606870.8100000001</v>
      </c>
      <c s="122">
        <f t="shared" si="22" ref="CS30:DB30">SUM(CS8:CS29)</f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79">
        <f t="shared" si="14"/>
        <v>0</v>
      </c>
      <c s="79">
        <f t="shared" si="15"/>
        <v>2606870.8100000001</v>
      </c>
      <c s="82"/>
      <c s="9"/>
      <c s="77"/>
    </row>
    <row r="31" spans="1:111" s="104" customFormat="1" ht="19.5" customHeight="1" thickBot="1">
      <c r="A31" s="128" t="s">
        <v>56</v>
      </c>
      <c s="119">
        <f t="shared" si="23" ref="B31:U31">B30+B7</f>
        <v>0</v>
      </c>
      <c s="119">
        <f t="shared" si="23"/>
        <v>11776519.719999999</v>
      </c>
      <c s="119">
        <f t="shared" si="23"/>
        <v>20054143.539999999</v>
      </c>
      <c s="119">
        <f t="shared" si="23"/>
        <v>393175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26988.669999999998</v>
      </c>
      <c s="119">
        <f t="shared" si="23"/>
        <v>0</v>
      </c>
      <c s="119">
        <f t="shared" si="23"/>
        <v>0</v>
      </c>
      <c s="119">
        <f t="shared" si="23"/>
        <v>8962.6700000000001</v>
      </c>
      <c s="119">
        <f t="shared" si="23"/>
        <v>0</v>
      </c>
      <c s="119">
        <f t="shared" si="23"/>
        <v>2072295.22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2000</v>
      </c>
      <c s="119">
        <f t="shared" si="23"/>
        <v>0</v>
      </c>
      <c s="120">
        <f t="shared" si="24" ref="V31:AB31">V30+V7</f>
        <v>0</v>
      </c>
      <c s="79">
        <f t="shared" si="0"/>
        <v>34334084.819999993</v>
      </c>
      <c s="121">
        <f t="shared" si="24"/>
        <v>111510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79">
        <f t="shared" si="1"/>
        <v>111510</v>
      </c>
      <c s="79">
        <f t="shared" si="2"/>
        <v>34445594.819999993</v>
      </c>
      <c s="129">
        <f>AE30+AE7</f>
        <v>6012212.5499999998</v>
      </c>
      <c s="129">
        <f>AF30+AF7</f>
        <v>14059987.719999999</v>
      </c>
      <c s="79">
        <f t="shared" si="3"/>
        <v>20072200.27</v>
      </c>
      <c s="129">
        <f>AH30+AH7</f>
        <v>1719522.99</v>
      </c>
      <c s="129">
        <f>AI30+AI7</f>
        <v>4060518.79</v>
      </c>
      <c s="79">
        <f t="shared" si="4"/>
        <v>5780041.7800000003</v>
      </c>
      <c s="130">
        <f>AK30+AK7</f>
        <v>600</v>
      </c>
      <c s="131">
        <f t="shared" si="25" ref="AL31:BV31">AL30+AL7</f>
        <v>0</v>
      </c>
      <c s="132">
        <f t="shared" si="25"/>
        <v>20808.809999999998</v>
      </c>
      <c s="131">
        <f t="shared" si="25"/>
        <v>43200</v>
      </c>
      <c s="79">
        <f t="shared" si="5"/>
        <v>64008.809999999998</v>
      </c>
      <c s="132">
        <f t="shared" si="25"/>
        <v>197217.33000000002</v>
      </c>
      <c s="129">
        <f t="shared" si="25"/>
        <v>1294703.05</v>
      </c>
      <c s="131">
        <f t="shared" si="25"/>
        <v>331611.14999999997</v>
      </c>
      <c s="79">
        <f t="shared" si="6"/>
        <v>1823531.53</v>
      </c>
      <c s="132">
        <f t="shared" si="25"/>
        <v>29893.610000000001</v>
      </c>
      <c s="129">
        <f t="shared" si="25"/>
        <v>42989.809999999998</v>
      </c>
      <c s="129">
        <f t="shared" si="25"/>
        <v>33500</v>
      </c>
      <c s="129">
        <f t="shared" si="25"/>
        <v>9835.0200000000004</v>
      </c>
      <c s="129">
        <f t="shared" si="25"/>
        <v>29660</v>
      </c>
      <c s="129">
        <f t="shared" si="25"/>
        <v>0</v>
      </c>
      <c s="129">
        <f t="shared" si="25"/>
        <v>0</v>
      </c>
      <c s="129">
        <f>BA30+BA7</f>
        <v>0</v>
      </c>
      <c s="129">
        <f>BB30+BB7</f>
        <v>0</v>
      </c>
      <c s="79">
        <f t="shared" si="7"/>
        <v>145878.44</v>
      </c>
      <c s="129">
        <f t="shared" si="25"/>
        <v>9554.9200000000001</v>
      </c>
      <c s="129">
        <f t="shared" si="25"/>
        <v>0</v>
      </c>
      <c s="132">
        <f t="shared" si="25"/>
        <v>48818.700000000004</v>
      </c>
      <c s="129">
        <f t="shared" si="25"/>
        <v>296364</v>
      </c>
      <c s="129">
        <f t="shared" si="25"/>
        <v>0</v>
      </c>
      <c s="129">
        <f t="shared" si="25"/>
        <v>0</v>
      </c>
      <c s="129">
        <f t="shared" si="25"/>
        <v>0</v>
      </c>
      <c s="129">
        <f t="shared" si="25"/>
        <v>0</v>
      </c>
      <c s="131">
        <f t="shared" si="25"/>
        <v>0</v>
      </c>
      <c s="79">
        <f t="shared" si="8"/>
        <v>345182.70000000001</v>
      </c>
      <c s="79">
        <f t="shared" si="9"/>
        <v>345182.70000000001</v>
      </c>
      <c s="129">
        <f t="shared" si="25"/>
        <v>80849.779999999999</v>
      </c>
      <c s="129">
        <f t="shared" si="25"/>
        <v>94597.040000000008</v>
      </c>
      <c s="129">
        <f t="shared" si="25"/>
        <v>35200.25</v>
      </c>
      <c s="129">
        <f t="shared" si="25"/>
        <v>0</v>
      </c>
      <c s="131">
        <f t="shared" si="25"/>
        <v>0</v>
      </c>
      <c s="132">
        <f t="shared" si="25"/>
        <v>0</v>
      </c>
      <c s="129">
        <f t="shared" si="25"/>
        <v>0</v>
      </c>
      <c s="131">
        <f t="shared" si="25"/>
        <v>0</v>
      </c>
      <c s="79">
        <f t="shared" si="10"/>
        <v>0</v>
      </c>
      <c s="129">
        <f t="shared" si="26" ref="BX31:CJ31">BX30+BX7</f>
        <v>228600</v>
      </c>
      <c s="129">
        <f t="shared" si="26"/>
        <v>0</v>
      </c>
      <c s="131">
        <f t="shared" si="26"/>
        <v>121375</v>
      </c>
      <c s="131">
        <f t="shared" si="26"/>
        <v>1602166.4199999999</v>
      </c>
      <c s="131">
        <f t="shared" si="26"/>
        <v>0</v>
      </c>
      <c s="131">
        <f t="shared" si="26"/>
        <v>0</v>
      </c>
      <c s="131">
        <f t="shared" si="26"/>
        <v>0</v>
      </c>
      <c s="131">
        <f t="shared" si="26"/>
        <v>0</v>
      </c>
      <c s="129">
        <f t="shared" si="26"/>
        <v>30417.299999999999</v>
      </c>
      <c s="133">
        <f t="shared" si="26"/>
        <v>40043</v>
      </c>
      <c s="120">
        <f t="shared" si="26"/>
        <v>1665516.51</v>
      </c>
      <c s="120">
        <f t="shared" si="26"/>
        <v>230811.84</v>
      </c>
      <c s="120">
        <f t="shared" si="26"/>
        <v>0</v>
      </c>
      <c s="79">
        <f t="shared" si="11"/>
        <v>1896328.3500000001</v>
      </c>
      <c s="120">
        <f>CL30+CL7</f>
        <v>0</v>
      </c>
      <c s="120">
        <f>CM30+CM7</f>
        <v>0</v>
      </c>
      <c s="120">
        <f>CN30+CN7</f>
        <v>8000</v>
      </c>
      <c s="120">
        <f>CO30+CO7</f>
        <v>0</v>
      </c>
      <c s="120">
        <f>CP30+CP7</f>
        <v>0</v>
      </c>
      <c s="79">
        <f t="shared" si="12"/>
        <v>8000</v>
      </c>
      <c s="79">
        <f t="shared" si="13"/>
        <v>32378575.59</v>
      </c>
      <c s="129">
        <f t="shared" si="27" ref="CS31:DB31">CS30+CS7</f>
        <v>111510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79">
        <f t="shared" si="14"/>
        <v>111510</v>
      </c>
      <c s="79">
        <f t="shared" si="15"/>
        <v>32490085.59</v>
      </c>
      <c s="79">
        <f>B7+AD31-DD31</f>
        <v>1955509.229999993</v>
      </c>
      <c s="9"/>
      <c s="77"/>
    </row>
    <row r="32" spans="1:109" s="10" customFormat="1" ht="15.75" customHeight="1">
      <c r="A32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47"/>
      <c s="147"/>
      <c/>
      <c/>
      <c/>
      <c/>
      <c/>
      <c/>
      <c/>
      <c/>
      <c/>
      <c/>
      <c s="140"/>
      <c s="138"/>
      <c s="138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r="DE32" s="102"/>
    </row>
    <row r="33" spans="1:112" s="10" customFormat="1" ht="16.5" customHeight="1">
      <c r="A33"/>
      <c s="141"/>
      <c/>
      <c s="148">
        <f>D31+G31-AF31-AI31-BP31</f>
        <v>1839039.9900000002</v>
      </c>
      <c s="149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40"/>
      <c s="105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0" t="s">
        <v>24</v>
      </c>
      <c s="143">
        <f>B7+W31-CR31</f>
        <v>1955509.229999993</v>
      </c>
      <c s="104"/>
      <c r="DH33" s="104"/>
    </row>
    <row r="34" spans="1:109" s="10" customFormat="1" ht="12.75">
      <c r="A34"/>
      <c s="141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0" t="s">
        <v>25</v>
      </c>
      <c s="144">
        <f>AC31-DC31</f>
        <v>0</v>
      </c>
    </row>
    <row r="35" spans="1:109" s="10" customFormat="1" ht="19.5" customHeight="1">
      <c r="A35"/>
      <c s="140">
        <f>B34+B33</f>
        <v>0</v>
      </c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r="DE35" s="145">
        <f>DE34+DE33</f>
        <v>1955509.229999993</v>
      </c>
    </row>
    <row r="36" spans="1:107" s="10" customFormat="1" ht="12.75">
      <c r="A36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</row>
    <row r="37" spans="1:107" s="10" customFormat="1" ht="13.5" thickBot="1">
      <c r="A37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</row>
    <row r="38" spans="24:28" ht="12.75">
      <c r="X38" s="14"/>
      <c s="14"/>
      <c s="14"/>
      <c s="14"/>
      <c s="14"/>
    </row>
    <row r="39" spans="24:28" ht="12.75">
      <c r="X39" s="27"/>
      <c s="65"/>
      <c s="65"/>
      <c s="65"/>
      <c s="65"/>
    </row>
    <row r="40" spans="24:28" ht="13.5" thickBot="1">
      <c r="X40" s="62"/>
      <c s="28"/>
      <c s="28"/>
      <c s="28"/>
      <c s="28"/>
    </row>
  </sheetData>
  <sheetProtection selectLockedCells="1" selectUnlockedCells="1"/>
  <mergeCells count="15">
    <mergeCell ref="AT4:BB4"/>
    <mergeCell ref="BF4:BL4"/>
    <mergeCell ref="BT4:BV4"/>
    <mergeCell ref="CH4:CJ4"/>
    <mergeCell ref="CL4:CP4"/>
    <mergeCell ref="AM5:AN5"/>
    <mergeCell ref="AE32:AF32"/>
    <mergeCell ref="D33:E33"/>
    <mergeCell ref="A1:CQ1"/>
    <mergeCell ref="A2:CQ2"/>
    <mergeCell ref="A3:CQ3"/>
    <mergeCell ref="AE4:AF4"/>
    <mergeCell ref="AH4:AI4"/>
    <mergeCell ref="AM4:AN4"/>
    <mergeCell ref="AP4:AR4"/>
  </mergeCells>
  <pageMargins left="0.393700787401575" right="0.196850393700787" top="0.984251968503937" bottom="0.196850393700787" header="0.511811023622047" footer="0.511811023622047"/>
  <pageSetup horizontalDpi="300" verticalDpi="300" orientation="landscape" paperSize="9" scale="80" r:id="rId1"/>
  <headerFooter alignWithMargins="0"/>
  <colBreaks count="5" manualBreakCount="5">
    <brk id="15" max="34" man="1"/>
    <brk id="29" max="34" man="1"/>
    <brk id="43" max="34" man="1"/>
    <brk id="59" max="34" man="1"/>
    <brk id="75" max="3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"/>
  <sheetViews>
    <sheetView view="pageBreakPreview" zoomScaleNormal="100" zoomScaleSheetLayoutView="100" workbookViewId="0" topLeftCell="A1">
      <selection pane="topLeft" activeCell="H15" sqref="H15"/>
    </sheetView>
  </sheetViews>
  <sheetFormatPr defaultRowHeight="12.75"/>
  <sheetData/>
  <sheetProtection selectLockedCells="1" selectUnlockedCells="1"/>
  <pageMargins left="0.75" right="0.75" top="1" bottom="1" header="0.511805555555556" footer="0.511805555555556"/>
  <pageSetup horizontalDpi="300" verticalDpi="300" orientation="portrait" paperSize="9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"/>
  <sheetViews>
    <sheetView view="pageBreakPreview" zoomScaleNormal="100" zoomScaleSheetLayoutView="100" workbookViewId="0" topLeftCell="A1">
      <selection pane="topLeft" activeCell="A1" sqref="A1"/>
    </sheetView>
  </sheetViews>
  <sheetFormatPr defaultRowHeight="12.75"/>
  <sheetData/>
  <sheetProtection selectLockedCells="1" selectUnlockedCells="1"/>
  <pageMargins left="0.75" right="0.75" top="1" bottom="1" header="0.511805555555556" footer="0.511805555555556"/>
  <pageSetup horizontalDpi="300" verticalDpi="300" orientation="portrait" paperSize="9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12.0000</AppVers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Пользователь</cp:lastModifiedBy>
  <cp:lastPrinted>2025-01-10T02:07:13Z</cp:lastPrinted>
  <dcterms:modified xsi:type="dcterms:W3CDTF">2025-11-28T03:44:42Z</dcterms:modified>
  <cp:category/>
</cp:coreProperties>
</file>